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 tabRatio="785" activeTab="5"/>
  </bookViews>
  <sheets>
    <sheet name="封面" sheetId="4" r:id="rId1"/>
    <sheet name="目录" sheetId="5" r:id="rId2"/>
    <sheet name="1.2025年全市公共预算" sheetId="8" r:id="rId3"/>
    <sheet name="2.2025年全市基金" sheetId="9" r:id="rId4"/>
    <sheet name="3.2025年市本级公共预算" sheetId="6" r:id="rId5"/>
    <sheet name="4.新增项目" sheetId="10" r:id="rId6"/>
  </sheets>
  <definedNames>
    <definedName name="_3_?">#REF!</definedName>
    <definedName name="_6_??????">#REF!</definedName>
    <definedName name="_3_?" localSheetId="0">#REF!</definedName>
    <definedName name="_6_??????" localSheetId="0">#REF!</definedName>
    <definedName name="_xlnm.Print_Area" localSheetId="0">封面!$A$1:$C$10</definedName>
    <definedName name="_3_?" localSheetId="1">#REF!</definedName>
    <definedName name="_6_??????" localSheetId="1">#REF!</definedName>
    <definedName name="_xlnm.Print_Area" localSheetId="1">目录!$A$1:$C$7</definedName>
    <definedName name="_3_?" localSheetId="4">#REF!</definedName>
    <definedName name="_6_??????" localSheetId="4">#REF!</definedName>
    <definedName name="_xlnm.Print_Area" localSheetId="4">'3.2025年市本级公共预算'!$A$1:$T$44</definedName>
    <definedName name="_3_?" localSheetId="2">#REF!</definedName>
    <definedName name="_6_??????" localSheetId="2">#REF!</definedName>
    <definedName name="_xlnm.Print_Area" localSheetId="2">'1.2025年全市公共预算'!$A$1:$R$44</definedName>
    <definedName name="_3_?" localSheetId="3">#REF!</definedName>
    <definedName name="_6_??????" localSheetId="3">#REF!</definedName>
    <definedName name="_xlnm.Print_Area" localSheetId="3">'2.2025年全市基金'!$A$1:$R$33</definedName>
    <definedName name="Z_1EDF9D2D_F302_4F56_9524_EBE6E9386DAE_.wvu.Cols" localSheetId="3" hidden="1">'2.2025年全市基金'!#REF!,'2.2025年全市基金'!#REF!</definedName>
    <definedName name="Z_1EDF9D2D_F302_4F56_9524_EBE6E9386DAE_.wvu.PrintArea" localSheetId="3" hidden="1">'2.2025年全市基金'!$A$2:$Q$34</definedName>
    <definedName name="Z_DF95FD0B_57F2_4AD8_A56B_0BFA48D398AB_.wvu.Cols" localSheetId="3" hidden="1">'2.2025年全市基金'!#REF!,'2.2025年全市基金'!#REF!</definedName>
    <definedName name="Z_DF95FD0B_57F2_4AD8_A56B_0BFA48D398AB_.wvu.PrintArea" localSheetId="3" hidden="1">'2.2025年全市基金'!$A$2:$Q$34</definedName>
    <definedName name="_3_?" localSheetId="5">#REF!</definedName>
    <definedName name="_6_??????" localSheetId="5">#REF!</definedName>
    <definedName name="_xlnm.Print_Area" localSheetId="5">'4.新增项目'!$A$1:$F$9</definedName>
    <definedName name="_xlnm.Print_Titles" localSheetId="5">'4.新增项目'!$2:$4</definedName>
    <definedName name="_xlnm._FilterDatabase" localSheetId="5" hidden="1">'4.新增项目'!$A$6:$H$10</definedName>
  </definedNames>
  <calcPr calcId="144525"/>
</workbook>
</file>

<file path=xl/sharedStrings.xml><?xml version="1.0" encoding="utf-8"?>
<sst xmlns="http://schemas.openxmlformats.org/spreadsheetml/2006/main" count="244" uniqueCount="213">
  <si>
    <r>
      <rPr>
        <sz val="26"/>
        <color rgb="FF000000"/>
        <rFont val="方正小标宋简体"/>
        <charset val="134"/>
      </rPr>
      <t>汕头市</t>
    </r>
    <r>
      <rPr>
        <sz val="26"/>
        <color rgb="FF000000"/>
        <rFont val="Times New Roman"/>
        <charset val="134"/>
      </rPr>
      <t>2025</t>
    </r>
    <r>
      <rPr>
        <sz val="26"/>
        <color rgb="FF000000"/>
        <rFont val="方正小标宋简体"/>
        <charset val="134"/>
      </rPr>
      <t>年本级第二次预算调整方案</t>
    </r>
  </si>
  <si>
    <r>
      <rPr>
        <sz val="18"/>
        <color rgb="FF000000"/>
        <rFont val="楷体_GB2312"/>
        <charset val="134"/>
      </rPr>
      <t>汕头市财政局</t>
    </r>
  </si>
  <si>
    <r>
      <rPr>
        <sz val="26"/>
        <color indexed="8"/>
        <rFont val="黑体"/>
        <charset val="134"/>
      </rPr>
      <t>目</t>
    </r>
    <r>
      <rPr>
        <sz val="26"/>
        <color indexed="8"/>
        <rFont val="Times New Roman"/>
        <charset val="134"/>
      </rPr>
      <t xml:space="preserve">     </t>
    </r>
    <r>
      <rPr>
        <sz val="26"/>
        <color indexed="8"/>
        <rFont val="黑体"/>
        <charset val="134"/>
      </rPr>
      <t>录</t>
    </r>
  </si>
  <si>
    <t>1.</t>
  </si>
  <si>
    <r>
      <rPr>
        <sz val="24"/>
        <color rgb="FF000000"/>
        <rFont val="宋体"/>
        <charset val="134"/>
      </rPr>
      <t>汕头市</t>
    </r>
    <r>
      <rPr>
        <sz val="24"/>
        <color rgb="FF000000"/>
        <rFont val="Times New Roman"/>
        <charset val="134"/>
      </rPr>
      <t>2025</t>
    </r>
    <r>
      <rPr>
        <sz val="24"/>
        <color rgb="FF000000"/>
        <rFont val="宋体"/>
        <charset val="134"/>
      </rPr>
      <t>年一般公共预算调整情况表</t>
    </r>
  </si>
  <si>
    <t>2.</t>
  </si>
  <si>
    <r>
      <rPr>
        <sz val="24"/>
        <color rgb="FF000000"/>
        <rFont val="宋体"/>
        <charset val="134"/>
      </rPr>
      <t>汕头市</t>
    </r>
    <r>
      <rPr>
        <sz val="24"/>
        <color rgb="FF000000"/>
        <rFont val="Times New Roman"/>
        <charset val="134"/>
      </rPr>
      <t>2025</t>
    </r>
    <r>
      <rPr>
        <sz val="24"/>
        <color rgb="FF000000"/>
        <rFont val="宋体"/>
        <charset val="134"/>
      </rPr>
      <t>年政府性基金预算调整情况表</t>
    </r>
  </si>
  <si>
    <t>3.</t>
  </si>
  <si>
    <r>
      <rPr>
        <sz val="24"/>
        <color rgb="FF000000"/>
        <rFont val="宋体"/>
        <charset val="134"/>
      </rPr>
      <t>汕头市</t>
    </r>
    <r>
      <rPr>
        <sz val="24"/>
        <color rgb="FF000000"/>
        <rFont val="Times New Roman"/>
        <charset val="134"/>
      </rPr>
      <t>2025</t>
    </r>
    <r>
      <rPr>
        <sz val="24"/>
        <color rgb="FF000000"/>
        <rFont val="宋体"/>
        <charset val="134"/>
      </rPr>
      <t>年本级第二次一般公共预算调整情况表</t>
    </r>
  </si>
  <si>
    <t>4.</t>
  </si>
  <si>
    <r>
      <rPr>
        <sz val="24"/>
        <color rgb="FF000000"/>
        <rFont val="宋体"/>
        <charset val="134"/>
      </rPr>
      <t>市本级</t>
    </r>
    <r>
      <rPr>
        <sz val="24"/>
        <color rgb="FF000000"/>
        <rFont val="Times New Roman"/>
        <charset val="134"/>
      </rPr>
      <t>2025</t>
    </r>
    <r>
      <rPr>
        <sz val="24"/>
        <color rgb="FF000000"/>
        <rFont val="宋体"/>
        <charset val="134"/>
      </rPr>
      <t>年新增项目情况表</t>
    </r>
  </si>
  <si>
    <t>附表1：</t>
  </si>
  <si>
    <t xml:space="preserve">汕头市2025年一般公共预算调整情况表 </t>
  </si>
  <si>
    <t>单位：万元</t>
  </si>
  <si>
    <t>收　　　　　入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</si>
  <si>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决算数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</si>
  <si>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预算数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</si>
  <si>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年预算调整数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</si>
  <si>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月底执行数</t>
    </r>
  </si>
  <si>
    <r>
      <rPr>
        <sz val="12"/>
        <rFont val="宋体"/>
        <charset val="134"/>
      </rPr>
      <t>比预算</t>
    </r>
    <r>
      <rPr>
        <sz val="12"/>
        <rFont val="Times New Roman"/>
        <charset val="134"/>
      </rPr>
      <t xml:space="preserve">
+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-%</t>
    </r>
  </si>
  <si>
    <r>
      <rPr>
        <sz val="12"/>
        <rFont val="宋体"/>
        <charset val="134"/>
      </rPr>
      <t>比预算</t>
    </r>
    <r>
      <rPr>
        <sz val="12"/>
        <rFont val="Times New Roman"/>
        <charset val="134"/>
      </rPr>
      <t xml:space="preserve">
+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额</t>
    </r>
  </si>
  <si>
    <t>备注</t>
  </si>
  <si>
    <t>支出功能分类</t>
  </si>
  <si>
    <t>2024年
决算数</t>
  </si>
  <si>
    <t>2025年
预算数</t>
  </si>
  <si>
    <t>本级</t>
  </si>
  <si>
    <t>债务</t>
  </si>
  <si>
    <t>2025年预算调整数</t>
  </si>
  <si>
    <t>2025年9月底执行数</t>
  </si>
  <si>
    <t>比预算
+、-%</t>
  </si>
  <si>
    <t>比预算
+、-额</t>
  </si>
  <si>
    <t>一、税收收入</t>
  </si>
  <si>
    <t>1.一般公共预算本级收入增加37.9亿元，主要是根据体制改革调增，同时由于时点问题，全市代编预算数与汇总各区县人代会审议通过的预算数存在差异，本次体制调整变动据实调整。
2.债务转贷收入增加16.7亿元，主要为新增地方政府一般债券转贷收入10.7亿元和新增再融资一般债券转贷收入6.0亿元。</t>
  </si>
  <si>
    <t>一、一般公共服务</t>
  </si>
  <si>
    <t>1.一般公共预算本级支出增加10.7亿元，主要是新增地方政府一般债券支出10.7亿元。
2.上解上级支出增加37.9亿元，主要为2025年体制改革后需上解省支出37.2亿元和增加临时救助上解0.7亿元。
3.地方政府债务还本支出增加6.0亿元，主要为再融资债券增加相应调增对应还本支出。</t>
  </si>
  <si>
    <t>二、非税收入</t>
  </si>
  <si>
    <t>二、外交</t>
  </si>
  <si>
    <t>三、国防</t>
  </si>
  <si>
    <t>四、公共安全</t>
  </si>
  <si>
    <t>五、教育</t>
  </si>
  <si>
    <t>六、科学技术</t>
  </si>
  <si>
    <t>七、文化旅游体育与传媒</t>
  </si>
  <si>
    <t>八、社会保障和就业</t>
  </si>
  <si>
    <t>九、卫生健康</t>
  </si>
  <si>
    <t>十、节能环保</t>
  </si>
  <si>
    <t>十一、城乡社区</t>
  </si>
  <si>
    <t>十二、农林水</t>
  </si>
  <si>
    <t>十三、交通运输</t>
  </si>
  <si>
    <t>十四、工业商业金融等</t>
  </si>
  <si>
    <t xml:space="preserve">      资源勘探信息等</t>
  </si>
  <si>
    <t xml:space="preserve">      商业服务业等</t>
  </si>
  <si>
    <t xml:space="preserve">      金融支出</t>
  </si>
  <si>
    <t xml:space="preserve">      粮油物资储备</t>
  </si>
  <si>
    <t>十五、援助其他地区支出</t>
  </si>
  <si>
    <t>十六、自然资源海洋气象等</t>
  </si>
  <si>
    <t>十七、住房保障</t>
  </si>
  <si>
    <t>十八、灾害防治及应急管理</t>
  </si>
  <si>
    <t>十九、预备费</t>
  </si>
  <si>
    <t>二十、地方政府债务付息及发行费用</t>
  </si>
  <si>
    <t>二十一、其他支出</t>
  </si>
  <si>
    <t>本年收入小计</t>
  </si>
  <si>
    <t>本年支出小计</t>
  </si>
  <si>
    <t xml:space="preserve">  返还性收入</t>
  </si>
  <si>
    <t>上解上级支出</t>
  </si>
  <si>
    <t xml:space="preserve">  上级补助收入</t>
  </si>
  <si>
    <t>补助下级支出</t>
  </si>
  <si>
    <t xml:space="preserve">  债务转贷收入</t>
  </si>
  <si>
    <t>债务转贷支出</t>
  </si>
  <si>
    <t xml:space="preserve">  动用预算稳定调节基金</t>
  </si>
  <si>
    <t>地方政府债务还本支出</t>
  </si>
  <si>
    <t xml:space="preserve">  调入资金</t>
  </si>
  <si>
    <t>补充预算稳定调节基金</t>
  </si>
  <si>
    <t xml:space="preserve">  下级上解收入</t>
  </si>
  <si>
    <t>一般公共预算调出资金</t>
  </si>
  <si>
    <t xml:space="preserve">  待偿债置换一般债券上年结余</t>
  </si>
  <si>
    <t>结转下年支出</t>
  </si>
  <si>
    <t xml:space="preserve">  上年结余收入</t>
  </si>
  <si>
    <t>净结余</t>
  </si>
  <si>
    <t xml:space="preserve">  国债转贷资金上年结余</t>
  </si>
  <si>
    <t>拨付国债转贷资金数</t>
  </si>
  <si>
    <t xml:space="preserve">  区域间转移性收入</t>
  </si>
  <si>
    <t>收 入 总 计</t>
  </si>
  <si>
    <t>支 出 总 计</t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</si>
  <si>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</t>
    </r>
  </si>
  <si>
    <t xml:space="preserve">汕头市2025年政府性基金预算调整情况表 </t>
  </si>
  <si>
    <r>
      <rPr>
        <sz val="11"/>
        <rFont val="宋体"/>
        <charset val="134"/>
      </rPr>
      <t>单位：万元</t>
    </r>
  </si>
  <si>
    <r>
      <rPr>
        <sz val="14"/>
        <rFont val="宋体"/>
        <charset val="134"/>
      </rPr>
      <t>收　　　　　入</t>
    </r>
  </si>
  <si>
    <r>
      <rPr>
        <sz val="14"/>
        <rFont val="Times New Roman"/>
        <charset val="134"/>
      </rPr>
      <t>2024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决算数</t>
    </r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</si>
  <si>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预算数</t>
    </r>
  </si>
  <si>
    <r>
      <rPr>
        <sz val="14"/>
        <rFont val="宋体"/>
        <charset val="134"/>
      </rPr>
      <t>新增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专项债</t>
    </r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</si>
  <si>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预算调整数</t>
    </r>
  </si>
  <si>
    <r>
      <rPr>
        <sz val="14"/>
        <rFont val="宋体"/>
        <charset val="134"/>
      </rPr>
      <t>比预算</t>
    </r>
    <r>
      <rPr>
        <sz val="14"/>
        <rFont val="Times New Roman"/>
        <charset val="134"/>
      </rPr>
      <t xml:space="preserve">
+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-%</t>
    </r>
  </si>
  <si>
    <r>
      <rPr>
        <sz val="14"/>
        <rFont val="宋体"/>
        <charset val="134"/>
      </rPr>
      <t>比预算</t>
    </r>
    <r>
      <rPr>
        <sz val="14"/>
        <rFont val="Times New Roman"/>
        <charset val="134"/>
      </rPr>
      <t xml:space="preserve">
+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-</t>
    </r>
    <r>
      <rPr>
        <sz val="14"/>
        <rFont val="宋体"/>
        <charset val="134"/>
      </rPr>
      <t>额</t>
    </r>
  </si>
  <si>
    <r>
      <rPr>
        <sz val="12"/>
        <rFont val="宋体"/>
        <charset val="134"/>
      </rPr>
      <t>备注</t>
    </r>
  </si>
  <si>
    <r>
      <rPr>
        <sz val="14"/>
        <rFont val="宋体"/>
        <charset val="134"/>
      </rPr>
      <t>支出功能分类</t>
    </r>
  </si>
  <si>
    <r>
      <rPr>
        <sz val="14"/>
        <rFont val="宋体"/>
        <charset val="134"/>
      </rPr>
      <t>政府性基金收入</t>
    </r>
  </si>
  <si>
    <r>
      <rPr>
        <sz val="12"/>
        <rFont val="宋体"/>
        <charset val="134"/>
      </rPr>
      <t>1.债务转贷收入增加</t>
    </r>
    <r>
      <rPr>
        <sz val="12"/>
        <rFont val="Times New Roman"/>
        <charset val="134"/>
      </rPr>
      <t>178.5</t>
    </r>
    <r>
      <rPr>
        <sz val="12"/>
        <rFont val="宋体"/>
        <charset val="134"/>
      </rPr>
      <t>亿元，主要为新增地方政府专项债券转贷收入</t>
    </r>
    <r>
      <rPr>
        <sz val="12"/>
        <rFont val="Times New Roman"/>
        <charset val="134"/>
      </rPr>
      <t>163.0</t>
    </r>
    <r>
      <rPr>
        <sz val="12"/>
        <rFont val="宋体"/>
        <charset val="134"/>
      </rPr>
      <t>亿元和新增再融资专项债券转贷收入</t>
    </r>
    <r>
      <rPr>
        <sz val="12"/>
        <rFont val="Times New Roman"/>
        <charset val="134"/>
      </rPr>
      <t>15.5</t>
    </r>
    <r>
      <rPr>
        <sz val="12"/>
        <rFont val="宋体"/>
        <charset val="134"/>
      </rPr>
      <t>亿元。</t>
    </r>
  </si>
  <si>
    <t>一、教育支出</t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</si>
  <si>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>城乡社区支出增加</t>
    </r>
    <r>
      <rPr>
        <sz val="12"/>
        <rFont val="Times New Roman"/>
        <charset val="134"/>
      </rPr>
      <t>0.8</t>
    </r>
    <r>
      <rPr>
        <sz val="12"/>
        <rFont val="宋体"/>
        <charset val="134"/>
      </rPr>
      <t>亿元，主要为新增专项债安排金凤西路北侧一期（汕大南侧六期）0.8亿元。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其他支出增加</t>
    </r>
    <r>
      <rPr>
        <sz val="12"/>
        <rFont val="Times New Roman"/>
        <charset val="134"/>
      </rPr>
      <t>162.3</t>
    </r>
    <r>
      <rPr>
        <sz val="12"/>
        <rFont val="宋体"/>
        <charset val="134"/>
      </rPr>
      <t>亿元，主要为新增地方政府专项债券转贷收入</t>
    </r>
    <r>
      <rPr>
        <sz val="12"/>
        <rFont val="Times New Roman"/>
        <charset val="134"/>
      </rPr>
      <t>162.3</t>
    </r>
    <r>
      <rPr>
        <sz val="12"/>
        <rFont val="宋体"/>
        <charset val="134"/>
      </rPr>
      <t>亿元。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地方政府债务还本支出增加</t>
    </r>
    <r>
      <rPr>
        <sz val="12"/>
        <rFont val="Times New Roman"/>
        <charset val="134"/>
      </rPr>
      <t>15.5</t>
    </r>
    <r>
      <rPr>
        <sz val="12"/>
        <rFont val="宋体"/>
        <charset val="134"/>
      </rPr>
      <t>亿元，主要为新增再融资专项债券转贷收入对应增加还本支出</t>
    </r>
    <r>
      <rPr>
        <sz val="12"/>
        <rFont val="Times New Roman"/>
        <charset val="134"/>
      </rPr>
      <t>15.5</t>
    </r>
    <r>
      <rPr>
        <sz val="12"/>
        <rFont val="宋体"/>
        <charset val="134"/>
      </rPr>
      <t>亿元。</t>
    </r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</si>
  <si>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其中：国有土地使用权出让收入</t>
    </r>
  </si>
  <si>
    <t>二、科学技术支出</t>
  </si>
  <si>
    <r>
      <rPr>
        <sz val="14"/>
        <rFont val="宋体"/>
        <charset val="134"/>
      </rPr>
      <t>国有土地收益基金收入</t>
    </r>
  </si>
  <si>
    <t>三、文化体育与传媒支出</t>
  </si>
  <si>
    <r>
      <rPr>
        <sz val="14"/>
        <rFont val="宋体"/>
        <charset val="134"/>
      </rPr>
      <t>农业土地开发资金收入</t>
    </r>
  </si>
  <si>
    <t>四、社会保障和就业支出</t>
  </si>
  <si>
    <r>
      <rPr>
        <sz val="14"/>
        <rFont val="宋体"/>
        <charset val="134"/>
      </rPr>
      <t>城市基础设施配套费收入</t>
    </r>
  </si>
  <si>
    <t>五、卫生健康支出</t>
  </si>
  <si>
    <r>
      <rPr>
        <sz val="14"/>
        <rFont val="宋体"/>
        <charset val="134"/>
      </rPr>
      <t>车辆通行费</t>
    </r>
  </si>
  <si>
    <t>六、节能环保支出</t>
  </si>
  <si>
    <r>
      <rPr>
        <sz val="14"/>
        <rFont val="宋体"/>
        <charset val="134"/>
      </rPr>
      <t>污水处理费收入</t>
    </r>
  </si>
  <si>
    <t>七、城乡社区支出</t>
  </si>
  <si>
    <r>
      <rPr>
        <sz val="14"/>
        <rFont val="宋体"/>
        <charset val="134"/>
      </rPr>
      <t>彩票公益金收入</t>
    </r>
  </si>
  <si>
    <t>八、农林水支出</t>
  </si>
  <si>
    <t>其他政府性基金收入</t>
  </si>
  <si>
    <t>九、交通运输支出</t>
  </si>
  <si>
    <t>彩票发行机构和彩票销售机构的业务费用</t>
  </si>
  <si>
    <t>十、资源勘探信息等支出</t>
  </si>
  <si>
    <t>专项债务对应项目专项收入</t>
  </si>
  <si>
    <t>十一、自然资源海洋气象等支出</t>
  </si>
  <si>
    <t>十二、住房保障支出</t>
  </si>
  <si>
    <t>十三、粮油物资储备支出</t>
  </si>
  <si>
    <t>十四、灾害防治及应急管理支出</t>
  </si>
  <si>
    <t>十五、地方政府债务付息及发行费用支出</t>
  </si>
  <si>
    <t>十六、其他支出</t>
  </si>
  <si>
    <t>十七、抗疫特别国债安排的支出</t>
  </si>
  <si>
    <r>
      <rPr>
        <sz val="14"/>
        <rFont val="宋体"/>
        <charset val="134"/>
      </rPr>
      <t>本年收入小计</t>
    </r>
  </si>
  <si>
    <r>
      <rPr>
        <sz val="14"/>
        <rFont val="宋体"/>
        <charset val="134"/>
      </rPr>
      <t>本年支出小计</t>
    </r>
  </si>
  <si>
    <r>
      <rPr>
        <sz val="14"/>
        <rFont val="宋体"/>
        <charset val="134"/>
      </rPr>
      <t>上级补助收入</t>
    </r>
  </si>
  <si>
    <r>
      <rPr>
        <sz val="14"/>
        <rFont val="宋体"/>
        <charset val="134"/>
      </rPr>
      <t>债务转贷收入</t>
    </r>
  </si>
  <si>
    <r>
      <rPr>
        <sz val="14"/>
        <rFont val="宋体"/>
        <charset val="134"/>
      </rPr>
      <t>上解上级支出</t>
    </r>
  </si>
  <si>
    <r>
      <rPr>
        <sz val="14"/>
        <rFont val="宋体"/>
        <charset val="134"/>
      </rPr>
      <t>下级上解收入</t>
    </r>
  </si>
  <si>
    <r>
      <rPr>
        <sz val="14"/>
        <rFont val="宋体"/>
        <charset val="134"/>
      </rPr>
      <t>债务转贷支出</t>
    </r>
  </si>
  <si>
    <r>
      <rPr>
        <sz val="14"/>
        <rFont val="宋体"/>
        <charset val="134"/>
      </rPr>
      <t>调入资金</t>
    </r>
  </si>
  <si>
    <r>
      <rPr>
        <sz val="14"/>
        <rFont val="宋体"/>
        <charset val="134"/>
      </rPr>
      <t>上年结余收入（含上年结转支出）</t>
    </r>
  </si>
  <si>
    <r>
      <rPr>
        <sz val="14"/>
        <rFont val="宋体"/>
        <charset val="134"/>
      </rPr>
      <t>调出资金</t>
    </r>
  </si>
  <si>
    <r>
      <rPr>
        <sz val="14"/>
        <rFont val="宋体"/>
        <charset val="134"/>
      </rPr>
      <t>年终结余（含结转下年支出）</t>
    </r>
  </si>
  <si>
    <r>
      <rPr>
        <sz val="14"/>
        <rFont val="宋体"/>
        <charset val="134"/>
      </rPr>
      <t>收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入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总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计</t>
    </r>
  </si>
  <si>
    <r>
      <rPr>
        <sz val="14"/>
        <rFont val="宋体"/>
        <charset val="134"/>
      </rPr>
      <t>支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出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总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计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</si>
  <si>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：</t>
    </r>
  </si>
  <si>
    <r>
      <rPr>
        <sz val="24"/>
        <rFont val="方正小标宋简体"/>
        <charset val="134"/>
      </rPr>
      <t>汕头市</t>
    </r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年本级第二次一般公共预算调整情况表</t>
    </r>
    <r>
      <rPr>
        <sz val="24"/>
        <rFont val="Times New Roman"/>
        <charset val="134"/>
      </rPr>
      <t xml:space="preserve"> </t>
    </r>
  </si>
  <si>
    <r>
      <rPr>
        <sz val="12"/>
        <rFont val="宋体"/>
        <charset val="134"/>
      </rPr>
      <t>单位：万元</t>
    </r>
  </si>
  <si>
    <r>
      <rPr>
        <sz val="12"/>
        <rFont val="宋体"/>
        <charset val="134"/>
      </rPr>
      <t>收　　　　　入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</si>
  <si>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预算调整数</t>
    </r>
  </si>
  <si>
    <t>体制调整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</si>
  <si>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第二次预算调整数</t>
    </r>
  </si>
  <si>
    <r>
      <rPr>
        <sz val="12"/>
        <rFont val="宋体"/>
        <charset val="134"/>
      </rPr>
      <t>比预算调整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-%</t>
    </r>
  </si>
  <si>
    <r>
      <rPr>
        <sz val="12"/>
        <rFont val="宋体"/>
        <charset val="134"/>
      </rPr>
      <t>比预算调整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额</t>
    </r>
  </si>
  <si>
    <r>
      <rPr>
        <sz val="12"/>
        <rFont val="宋体"/>
        <charset val="134"/>
      </rPr>
      <t>支出功能分类</t>
    </r>
  </si>
  <si>
    <r>
      <rPr>
        <sz val="11"/>
        <color indexed="8"/>
        <rFont val="宋体"/>
        <charset val="134"/>
      </rPr>
      <t>备注</t>
    </r>
  </si>
  <si>
    <r>
      <rPr>
        <sz val="12"/>
        <rFont val="宋体"/>
        <charset val="134"/>
      </rPr>
      <t>一、税收收入</t>
    </r>
  </si>
  <si>
    <t xml:space="preserve">1.一般公共预算收入增加8.6亿元，主要是根据体制改革调增。
2.下级上解收入增加31.2亿元，主要为体制改革后各区上解省过路数24.8亿元。
</t>
  </si>
  <si>
    <r>
      <rPr>
        <sz val="12"/>
        <rFont val="宋体"/>
        <charset val="134"/>
      </rPr>
      <t>一、一般公共服务</t>
    </r>
  </si>
  <si>
    <t>1.城乡社区支出减少68万元，主要是收回市委市政府临时交办事项工作经费68万元。
2.上解上级支出增加36.9亿元，主要为2025年体制改革后除南澳外需上解省支出36.9亿元。
3.补助下级支出增加3.0亿元，主要为体制改革后本级需补助非中心城区3.0亿元。</t>
  </si>
  <si>
    <r>
      <rPr>
        <sz val="12"/>
        <rFont val="宋体"/>
        <charset val="134"/>
      </rPr>
      <t>二、外交</t>
    </r>
  </si>
  <si>
    <r>
      <rPr>
        <sz val="12"/>
        <rFont val="宋体"/>
        <charset val="134"/>
      </rPr>
      <t>三、国防</t>
    </r>
  </si>
  <si>
    <r>
      <rPr>
        <sz val="12"/>
        <rFont val="宋体"/>
        <charset val="134"/>
      </rPr>
      <t>四、公共安全</t>
    </r>
  </si>
  <si>
    <r>
      <rPr>
        <sz val="12"/>
        <rFont val="宋体"/>
        <charset val="134"/>
      </rPr>
      <t>五、教育</t>
    </r>
  </si>
  <si>
    <r>
      <rPr>
        <sz val="12"/>
        <rFont val="宋体"/>
        <charset val="134"/>
      </rPr>
      <t>六、科学技术</t>
    </r>
  </si>
  <si>
    <r>
      <rPr>
        <sz val="12"/>
        <rFont val="宋体"/>
        <charset val="134"/>
      </rPr>
      <t>七、文化旅游体育与传媒</t>
    </r>
  </si>
  <si>
    <r>
      <rPr>
        <sz val="12"/>
        <rFont val="宋体"/>
        <charset val="134"/>
      </rPr>
      <t>八、社会保障和就业</t>
    </r>
  </si>
  <si>
    <r>
      <rPr>
        <sz val="12"/>
        <rFont val="宋体"/>
        <charset val="134"/>
      </rPr>
      <t>九、卫生健康</t>
    </r>
  </si>
  <si>
    <r>
      <rPr>
        <sz val="12"/>
        <rFont val="宋体"/>
        <charset val="134"/>
      </rPr>
      <t>十一、城乡社区</t>
    </r>
  </si>
  <si>
    <r>
      <rPr>
        <sz val="12"/>
        <rFont val="宋体"/>
        <charset val="134"/>
      </rPr>
      <t>十二、农林水</t>
    </r>
  </si>
  <si>
    <r>
      <rPr>
        <sz val="12"/>
        <rFont val="宋体"/>
        <charset val="134"/>
      </rPr>
      <t>十四、工业商业金融等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</si>
  <si>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资源勘探信息等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</si>
  <si>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商业服务业等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</si>
  <si>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金融支出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</si>
  <si>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粮油物资储备</t>
    </r>
  </si>
  <si>
    <r>
      <rPr>
        <sz val="12"/>
        <rFont val="宋体"/>
        <charset val="134"/>
      </rPr>
      <t>十五、援助其他地区支出</t>
    </r>
  </si>
  <si>
    <r>
      <rPr>
        <sz val="12"/>
        <rFont val="宋体"/>
        <charset val="134"/>
      </rPr>
      <t>十六、自然资源海洋气象等</t>
    </r>
  </si>
  <si>
    <r>
      <rPr>
        <sz val="12"/>
        <rFont val="宋体"/>
        <charset val="134"/>
      </rPr>
      <t>十七、住房保障</t>
    </r>
  </si>
  <si>
    <r>
      <rPr>
        <sz val="12"/>
        <rFont val="宋体"/>
        <charset val="134"/>
      </rPr>
      <t>十八、灾害防治及应急管理</t>
    </r>
  </si>
  <si>
    <r>
      <rPr>
        <sz val="12"/>
        <rFont val="宋体"/>
        <charset val="134"/>
      </rPr>
      <t>十九、预备费</t>
    </r>
  </si>
  <si>
    <r>
      <rPr>
        <sz val="12"/>
        <rFont val="宋体"/>
        <charset val="134"/>
      </rPr>
      <t>二十、地方政府债务付息及发行费用</t>
    </r>
  </si>
  <si>
    <r>
      <rPr>
        <sz val="12"/>
        <rFont val="宋体"/>
        <charset val="134"/>
      </rPr>
      <t>二十一、其他支出</t>
    </r>
  </si>
  <si>
    <r>
      <rPr>
        <sz val="12"/>
        <rFont val="宋体"/>
        <charset val="134"/>
      </rPr>
      <t>本年收入小计</t>
    </r>
  </si>
  <si>
    <r>
      <rPr>
        <sz val="12"/>
        <rFont val="宋体"/>
        <charset val="134"/>
      </rPr>
      <t>本年支出小计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</si>
  <si>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返还性收入</t>
    </r>
  </si>
  <si>
    <r>
      <rPr>
        <sz val="12"/>
        <rFont val="宋体"/>
        <charset val="134"/>
      </rPr>
      <t>上解上级支出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</si>
  <si>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上级补助收入</t>
    </r>
  </si>
  <si>
    <r>
      <rPr>
        <sz val="12"/>
        <rFont val="宋体"/>
        <charset val="134"/>
      </rPr>
      <t>补助下级支出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</si>
  <si>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债务转贷收入</t>
    </r>
  </si>
  <si>
    <r>
      <rPr>
        <sz val="12"/>
        <rFont val="宋体"/>
        <charset val="134"/>
      </rPr>
      <t>债务转贷支出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</si>
  <si>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动用预算稳定调节基金</t>
    </r>
  </si>
  <si>
    <r>
      <rPr>
        <sz val="12"/>
        <rFont val="宋体"/>
        <charset val="134"/>
      </rPr>
      <t>地方政府债务还本支出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</si>
  <si>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调入资金</t>
    </r>
  </si>
  <si>
    <r>
      <rPr>
        <sz val="12"/>
        <rFont val="宋体"/>
        <charset val="134"/>
      </rPr>
      <t>补充预算稳定调节基金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</si>
  <si>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下级上解收入</t>
    </r>
  </si>
  <si>
    <r>
      <rPr>
        <sz val="12"/>
        <rFont val="宋体"/>
        <charset val="134"/>
      </rPr>
      <t>一般公共预算调出资金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</si>
  <si>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待偿债置换一般债券上年结余</t>
    </r>
  </si>
  <si>
    <r>
      <rPr>
        <sz val="12"/>
        <rFont val="宋体"/>
        <charset val="134"/>
      </rPr>
      <t>结转下年支出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</si>
  <si>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上年结余收入</t>
    </r>
  </si>
  <si>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</si>
  <si>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>国债转贷资金上年结余</t>
    </r>
  </si>
  <si>
    <r>
      <rPr>
        <sz val="12"/>
        <rFont val="宋体"/>
        <charset val="134"/>
      </rPr>
      <t>国债转贷资金结余</t>
    </r>
  </si>
  <si>
    <t>区域间转移性收入</t>
  </si>
  <si>
    <r>
      <rPr>
        <sz val="12"/>
        <rFont val="宋体"/>
        <charset val="134"/>
      </rPr>
      <t>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计</t>
    </r>
  </si>
  <si>
    <r>
      <rPr>
        <sz val="12"/>
        <rFont val="宋体"/>
        <charset val="134"/>
      </rPr>
      <t>支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计</t>
    </r>
  </si>
  <si>
    <t>附表4：</t>
  </si>
  <si>
    <t>市本级2025年新增项目情况表</t>
  </si>
  <si>
    <t>预算单位</t>
  </si>
  <si>
    <t>资金性质</t>
  </si>
  <si>
    <t>功能分类
代码</t>
  </si>
  <si>
    <t>预算项目</t>
  </si>
  <si>
    <t>本次预算
调整安排</t>
  </si>
  <si>
    <t>一般公共预算 合计</t>
  </si>
  <si>
    <t>（一)市本级小计</t>
  </si>
  <si>
    <t>广东省财政厅</t>
  </si>
  <si>
    <t>预算安排拨款</t>
  </si>
  <si>
    <t>2025年体制改革上解省基数</t>
  </si>
  <si>
    <t>(二)补助区县小计</t>
  </si>
  <si>
    <t>澄海区、潮阳区、潮南区</t>
  </si>
  <si>
    <t>2025年体制改革划转基数</t>
  </si>
</sst>
</file>

<file path=xl/styles.xml><?xml version="1.0" encoding="utf-8"?>
<styleSheet xmlns="http://schemas.openxmlformats.org/spreadsheetml/2006/main">
  <numFmts count="1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_ "/>
    <numFmt numFmtId="178" formatCode="_ * #,##0_ ;_ * \-#,##0_ ;_ * &quot;-&quot;??_ ;_ @_ "/>
    <numFmt numFmtId="179" formatCode="_([$€-2]* #,##0.00_);_([$€-2]* \(#,##0.00\);_([$€-2]* &quot;-&quot;??_)"/>
    <numFmt numFmtId="180" formatCode="0.00_ "/>
    <numFmt numFmtId="181" formatCode="0_ "/>
    <numFmt numFmtId="182" formatCode="0.0%"/>
    <numFmt numFmtId="183" formatCode="_ * #,##0.0_ ;_ * \-#,##0.0_ ;_ * &quot;-&quot;??_ ;_ @_ "/>
    <numFmt numFmtId="184" formatCode="0_);[Red]\(0\)"/>
    <numFmt numFmtId="185" formatCode="0.00_);[Red]\(0.00\)"/>
    <numFmt numFmtId="186" formatCode="0.0_);[Red]\(0.0\)"/>
  </numFmts>
  <fonts count="65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.5"/>
      <color theme="1"/>
      <name val="宋体"/>
      <charset val="134"/>
      <scheme val="minor"/>
    </font>
    <font>
      <b/>
      <sz val="11.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.5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9"/>
      <name val="Times New Roman"/>
      <charset val="134"/>
    </font>
    <font>
      <b/>
      <sz val="9"/>
      <name val="宋体"/>
      <charset val="134"/>
    </font>
    <font>
      <sz val="12"/>
      <color rgb="FF000000"/>
      <name val="宋体"/>
      <charset val="134"/>
    </font>
    <font>
      <sz val="17"/>
      <name val="方正小标宋简体"/>
      <charset val="134"/>
    </font>
    <font>
      <b/>
      <sz val="8.5"/>
      <name val="仿宋_GB2312"/>
      <charset val="134"/>
    </font>
    <font>
      <sz val="26"/>
      <name val="方正小标宋简体"/>
      <charset val="134"/>
    </font>
    <font>
      <sz val="9"/>
      <name val="Times New Roman"/>
      <charset val="134"/>
    </font>
    <font>
      <sz val="9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26"/>
      <color indexed="8"/>
      <name val="Times New Roman"/>
      <charset val="134"/>
    </font>
    <font>
      <sz val="24"/>
      <color indexed="8"/>
      <name val="Times New Roman"/>
      <charset val="134"/>
    </font>
    <font>
      <sz val="24"/>
      <color rgb="FF000000"/>
      <name val="宋体"/>
      <charset val="134"/>
    </font>
    <font>
      <sz val="18"/>
      <color indexed="8"/>
      <name val="宋体"/>
      <charset val="134"/>
    </font>
    <font>
      <sz val="24"/>
      <color rgb="FF000000"/>
      <name val="Times New Roman"/>
      <charset val="134"/>
    </font>
    <font>
      <sz val="24"/>
      <color indexed="8"/>
      <name val="宋体"/>
      <charset val="134"/>
    </font>
    <font>
      <sz val="11"/>
      <color rgb="FF000000"/>
      <name val="Times New Roman"/>
      <charset val="134"/>
    </font>
    <font>
      <sz val="16"/>
      <color indexed="8"/>
      <name val="Times New Roman"/>
      <charset val="134"/>
    </font>
    <font>
      <sz val="14"/>
      <color indexed="8"/>
      <name val="Times New Roman"/>
      <charset val="134"/>
    </font>
    <font>
      <sz val="26"/>
      <color rgb="FF000000"/>
      <name val="方正小标宋简体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26"/>
      <color indexed="8"/>
      <name val="黑体"/>
      <charset val="134"/>
    </font>
    <font>
      <sz val="26"/>
      <color rgb="FF000000"/>
      <name val="Times New Roman"/>
      <charset val="134"/>
    </font>
    <font>
      <sz val="18"/>
      <color rgb="FF000000"/>
      <name val="楷体_GB231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50" fillId="20" borderId="2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" fillId="19" borderId="26" applyNumberFormat="0" applyFont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4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57" fillId="23" borderId="30" applyNumberFormat="0" applyAlignment="0" applyProtection="0">
      <alignment vertical="center"/>
    </xf>
    <xf numFmtId="42" fontId="2" fillId="0" borderId="0">
      <alignment vertical="center"/>
    </xf>
    <xf numFmtId="0" fontId="51" fillId="23" borderId="27" applyNumberFormat="0" applyAlignment="0" applyProtection="0">
      <alignment vertical="center"/>
    </xf>
    <xf numFmtId="0" fontId="46" fillId="14" borderId="25" applyNumberFormat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42" fontId="2" fillId="0" borderId="0"/>
    <xf numFmtId="0" fontId="59" fillId="0" borderId="31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179" fontId="2" fillId="0" borderId="0"/>
    <xf numFmtId="0" fontId="43" fillId="3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6" fillId="0" borderId="0"/>
    <xf numFmtId="179" fontId="2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79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178" fontId="9" fillId="0" borderId="5" xfId="8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78" fontId="11" fillId="0" borderId="5" xfId="8" applyNumberFormat="1" applyFont="1" applyFill="1" applyBorder="1" applyAlignment="1">
      <alignment vertical="center"/>
    </xf>
    <xf numFmtId="178" fontId="12" fillId="0" borderId="6" xfId="8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178" fontId="14" fillId="0" borderId="6" xfId="8" applyNumberFormat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shrinkToFit="1"/>
    </xf>
    <xf numFmtId="178" fontId="11" fillId="0" borderId="8" xfId="8" applyNumberFormat="1" applyFont="1" applyFill="1" applyBorder="1" applyAlignment="1">
      <alignment vertical="center"/>
    </xf>
    <xf numFmtId="178" fontId="12" fillId="0" borderId="9" xfId="8" applyNumberFormat="1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vertical="center"/>
    </xf>
    <xf numFmtId="179" fontId="16" fillId="3" borderId="0" xfId="0" applyNumberFormat="1" applyFont="1" applyFill="1" applyBorder="1" applyAlignment="1"/>
    <xf numFmtId="179" fontId="16" fillId="4" borderId="0" xfId="0" applyNumberFormat="1" applyFont="1" applyFill="1" applyBorder="1" applyAlignment="1"/>
    <xf numFmtId="177" fontId="16" fillId="3" borderId="0" xfId="0" applyNumberFormat="1" applyFont="1" applyFill="1" applyBorder="1" applyAlignment="1"/>
    <xf numFmtId="0" fontId="15" fillId="0" borderId="0" xfId="0" applyFont="1" applyFill="1" applyBorder="1" applyAlignment="1">
      <alignment vertical="center"/>
    </xf>
    <xf numFmtId="179" fontId="16" fillId="0" borderId="0" xfId="0" applyNumberFormat="1" applyFont="1" applyFill="1" applyBorder="1" applyAlignment="1"/>
    <xf numFmtId="177" fontId="16" fillId="0" borderId="0" xfId="0" applyNumberFormat="1" applyFont="1" applyFill="1" applyBorder="1" applyAlignment="1"/>
    <xf numFmtId="3" fontId="17" fillId="0" borderId="0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vertical="center" wrapText="1"/>
    </xf>
    <xf numFmtId="177" fontId="19" fillId="0" borderId="0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181" fontId="16" fillId="3" borderId="2" xfId="0" applyNumberFormat="1" applyFont="1" applyFill="1" applyBorder="1" applyAlignment="1">
      <alignment horizontal="center" vertical="center" wrapText="1"/>
    </xf>
    <xf numFmtId="181" fontId="2" fillId="4" borderId="2" xfId="0" applyNumberFormat="1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179" fontId="16" fillId="0" borderId="4" xfId="54" applyFont="1" applyFill="1" applyBorder="1" applyAlignment="1" applyProtection="1">
      <alignment horizontal="left" vertical="center" wrapText="1"/>
      <protection locked="0"/>
    </xf>
    <xf numFmtId="176" fontId="16" fillId="0" borderId="5" xfId="8" applyNumberFormat="1" applyFont="1" applyFill="1" applyBorder="1" applyAlignment="1" applyProtection="1">
      <alignment horizontal="right" vertical="center" wrapText="1" shrinkToFit="1"/>
    </xf>
    <xf numFmtId="177" fontId="16" fillId="0" borderId="5" xfId="11" applyNumberFormat="1" applyFont="1" applyFill="1" applyBorder="1" applyAlignment="1">
      <alignment horizontal="right" vertical="center" wrapText="1" shrinkToFit="1"/>
    </xf>
    <xf numFmtId="176" fontId="16" fillId="0" borderId="5" xfId="8" applyNumberFormat="1" applyFont="1" applyFill="1" applyBorder="1" applyAlignment="1">
      <alignment horizontal="right" vertical="center" wrapText="1" shrinkToFit="1"/>
    </xf>
    <xf numFmtId="176" fontId="16" fillId="4" borderId="5" xfId="8" applyNumberFormat="1" applyFont="1" applyFill="1" applyBorder="1" applyAlignment="1">
      <alignment horizontal="right" vertical="center" wrapText="1" shrinkToFit="1"/>
    </xf>
    <xf numFmtId="179" fontId="16" fillId="0" borderId="4" xfId="54" applyFont="1" applyFill="1" applyBorder="1" applyAlignment="1" applyProtection="1">
      <alignment horizontal="left" vertical="center" wrapText="1" indent="2"/>
      <protection locked="0"/>
    </xf>
    <xf numFmtId="176" fontId="16" fillId="4" borderId="5" xfId="8" applyNumberFormat="1" applyFont="1" applyFill="1" applyBorder="1" applyAlignment="1" applyProtection="1">
      <alignment horizontal="right" vertical="center" wrapText="1" shrinkToFit="1"/>
    </xf>
    <xf numFmtId="179" fontId="16" fillId="5" borderId="4" xfId="54" applyFont="1" applyFill="1" applyBorder="1" applyAlignment="1" applyProtection="1">
      <alignment horizontal="left" vertical="center" wrapText="1"/>
      <protection locked="0"/>
    </xf>
    <xf numFmtId="176" fontId="16" fillId="5" borderId="5" xfId="8" applyNumberFormat="1" applyFont="1" applyFill="1" applyBorder="1" applyAlignment="1">
      <alignment horizontal="right" vertical="center" wrapText="1" shrinkToFit="1"/>
    </xf>
    <xf numFmtId="176" fontId="16" fillId="5" borderId="5" xfId="8" applyNumberFormat="1" applyFont="1" applyFill="1" applyBorder="1" applyAlignment="1" applyProtection="1">
      <alignment horizontal="right" vertical="center" wrapText="1" shrinkToFit="1"/>
    </xf>
    <xf numFmtId="177" fontId="16" fillId="5" borderId="5" xfId="11" applyNumberFormat="1" applyFont="1" applyFill="1" applyBorder="1" applyAlignment="1">
      <alignment horizontal="right" vertical="center" wrapText="1" shrinkToFit="1"/>
    </xf>
    <xf numFmtId="179" fontId="16" fillId="5" borderId="4" xfId="54" applyFont="1" applyFill="1" applyBorder="1" applyAlignment="1" applyProtection="1">
      <alignment horizontal="left" vertical="center" wrapText="1" indent="2"/>
      <protection locked="0"/>
    </xf>
    <xf numFmtId="180" fontId="16" fillId="5" borderId="4" xfId="0" applyNumberFormat="1" applyFont="1" applyFill="1" applyBorder="1" applyAlignment="1">
      <alignment horizontal="left" vertical="center" indent="2" shrinkToFit="1"/>
    </xf>
    <xf numFmtId="180" fontId="16" fillId="0" borderId="4" xfId="0" applyNumberFormat="1" applyFont="1" applyFill="1" applyBorder="1" applyAlignment="1">
      <alignment horizontal="left" vertical="center" indent="2" shrinkToFit="1"/>
    </xf>
    <xf numFmtId="1" fontId="16" fillId="0" borderId="4" xfId="0" applyNumberFormat="1" applyFont="1" applyFill="1" applyBorder="1" applyAlignment="1">
      <alignment horizontal="left" vertical="center" wrapText="1" indent="2"/>
    </xf>
    <xf numFmtId="1" fontId="16" fillId="0" borderId="4" xfId="0" applyNumberFormat="1" applyFont="1" applyFill="1" applyBorder="1" applyAlignment="1">
      <alignment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left" vertical="center" wrapText="1" indent="1"/>
    </xf>
    <xf numFmtId="3" fontId="16" fillId="0" borderId="4" xfId="0" applyNumberFormat="1" applyFont="1" applyFill="1" applyBorder="1" applyAlignment="1">
      <alignment horizontal="left" vertical="center" wrapText="1" indent="2"/>
    </xf>
    <xf numFmtId="176" fontId="16" fillId="0" borderId="10" xfId="8" applyNumberFormat="1" applyFont="1" applyFill="1" applyBorder="1" applyAlignment="1">
      <alignment horizontal="right" vertical="center" wrapText="1" shrinkToFit="1"/>
    </xf>
    <xf numFmtId="3" fontId="16" fillId="0" borderId="10" xfId="0" applyNumberFormat="1" applyFont="1" applyFill="1" applyBorder="1" applyAlignment="1">
      <alignment horizontal="left" vertical="center" wrapText="1" indent="1"/>
    </xf>
    <xf numFmtId="3" fontId="16" fillId="0" borderId="7" xfId="0" applyNumberFormat="1" applyFont="1" applyFill="1" applyBorder="1" applyAlignment="1">
      <alignment horizontal="center" vertical="center" wrapText="1"/>
    </xf>
    <xf numFmtId="176" fontId="16" fillId="0" borderId="8" xfId="8" applyNumberFormat="1" applyFont="1" applyFill="1" applyBorder="1" applyAlignment="1">
      <alignment horizontal="right" vertical="center" wrapText="1" shrinkToFit="1"/>
    </xf>
    <xf numFmtId="176" fontId="16" fillId="4" borderId="8" xfId="8" applyNumberFormat="1" applyFont="1" applyFill="1" applyBorder="1" applyAlignment="1">
      <alignment horizontal="right" vertical="center" wrapText="1" shrinkToFit="1"/>
    </xf>
    <xf numFmtId="177" fontId="16" fillId="0" borderId="8" xfId="11" applyNumberFormat="1" applyFont="1" applyFill="1" applyBorder="1" applyAlignment="1">
      <alignment horizontal="right" vertical="center" wrapText="1" shrinkToFit="1"/>
    </xf>
    <xf numFmtId="176" fontId="16" fillId="3" borderId="0" xfId="0" applyNumberFormat="1" applyFont="1" applyFill="1" applyBorder="1" applyAlignment="1"/>
    <xf numFmtId="176" fontId="16" fillId="4" borderId="0" xfId="0" applyNumberFormat="1" applyFont="1" applyFill="1" applyBorder="1" applyAlignment="1"/>
    <xf numFmtId="182" fontId="18" fillId="0" borderId="0" xfId="0" applyNumberFormat="1" applyFont="1" applyFill="1" applyBorder="1" applyAlignment="1">
      <alignment horizontal="center" vertical="center" wrapText="1"/>
    </xf>
    <xf numFmtId="181" fontId="2" fillId="0" borderId="11" xfId="0" applyNumberFormat="1" applyFont="1" applyFill="1" applyBorder="1" applyAlignment="1">
      <alignment horizontal="center" vertical="center" wrapText="1"/>
    </xf>
    <xf numFmtId="181" fontId="16" fillId="0" borderId="12" xfId="0" applyNumberFormat="1" applyFont="1" applyFill="1" applyBorder="1" applyAlignment="1">
      <alignment horizontal="center" vertical="center" wrapText="1"/>
    </xf>
    <xf numFmtId="3" fontId="16" fillId="3" borderId="13" xfId="0" applyNumberFormat="1" applyFont="1" applyFill="1" applyBorder="1" applyAlignment="1">
      <alignment horizontal="center" vertical="center" wrapText="1"/>
    </xf>
    <xf numFmtId="178" fontId="16" fillId="0" borderId="14" xfId="8" applyNumberFormat="1" applyFont="1" applyFill="1" applyBorder="1" applyAlignment="1" applyProtection="1">
      <alignment horizontal="right" vertical="center" wrapText="1" shrinkToFit="1"/>
    </xf>
    <xf numFmtId="178" fontId="2" fillId="0" borderId="15" xfId="8" applyNumberFormat="1" applyFont="1" applyFill="1" applyBorder="1" applyAlignment="1" applyProtection="1">
      <alignment horizontal="left" vertical="top" wrapText="1" shrinkToFit="1"/>
    </xf>
    <xf numFmtId="180" fontId="16" fillId="0" borderId="10" xfId="0" applyNumberFormat="1" applyFont="1" applyFill="1" applyBorder="1" applyAlignment="1">
      <alignment horizontal="left" vertical="center" wrapText="1" shrinkToFit="1"/>
    </xf>
    <xf numFmtId="176" fontId="16" fillId="3" borderId="5" xfId="8" applyNumberFormat="1" applyFont="1" applyFill="1" applyBorder="1" applyAlignment="1">
      <alignment horizontal="right" vertical="center" wrapText="1" shrinkToFit="1"/>
    </xf>
    <xf numFmtId="178" fontId="16" fillId="0" borderId="15" xfId="8" applyNumberFormat="1" applyFont="1" applyFill="1" applyBorder="1" applyAlignment="1" applyProtection="1">
      <alignment horizontal="left" vertical="top" wrapText="1" shrinkToFit="1"/>
    </xf>
    <xf numFmtId="180" fontId="2" fillId="0" borderId="10" xfId="0" applyNumberFormat="1" applyFont="1" applyFill="1" applyBorder="1" applyAlignment="1">
      <alignment horizontal="left" vertical="center" wrapText="1" shrinkToFit="1"/>
    </xf>
    <xf numFmtId="178" fontId="16" fillId="5" borderId="14" xfId="8" applyNumberFormat="1" applyFont="1" applyFill="1" applyBorder="1" applyAlignment="1" applyProtection="1">
      <alignment horizontal="right" vertical="center" wrapText="1" shrinkToFit="1"/>
    </xf>
    <xf numFmtId="178" fontId="16" fillId="2" borderId="15" xfId="8" applyNumberFormat="1" applyFont="1" applyFill="1" applyBorder="1" applyAlignment="1" applyProtection="1">
      <alignment horizontal="left" vertical="top" wrapText="1" shrinkToFit="1"/>
    </xf>
    <xf numFmtId="180" fontId="16" fillId="5" borderId="10" xfId="0" applyNumberFormat="1" applyFont="1" applyFill="1" applyBorder="1" applyAlignment="1">
      <alignment horizontal="left" vertical="center" wrapText="1" shrinkToFit="1"/>
    </xf>
    <xf numFmtId="180" fontId="16" fillId="0" borderId="10" xfId="0" applyNumberFormat="1" applyFont="1" applyFill="1" applyBorder="1" applyAlignment="1">
      <alignment horizontal="left" vertical="center" shrinkToFit="1"/>
    </xf>
    <xf numFmtId="3" fontId="16" fillId="0" borderId="10" xfId="0" applyNumberFormat="1" applyFont="1" applyFill="1" applyBorder="1" applyAlignment="1">
      <alignment horizontal="center" vertical="center" wrapText="1"/>
    </xf>
    <xf numFmtId="180" fontId="16" fillId="0" borderId="10" xfId="0" applyNumberFormat="1" applyFont="1" applyFill="1" applyBorder="1" applyAlignment="1">
      <alignment horizontal="left" vertical="center" wrapText="1"/>
    </xf>
    <xf numFmtId="1" fontId="16" fillId="0" borderId="10" xfId="40" applyNumberFormat="1" applyFont="1" applyFill="1" applyBorder="1" applyAlignment="1">
      <alignment horizontal="left" vertical="center" wrapText="1"/>
    </xf>
    <xf numFmtId="178" fontId="16" fillId="0" borderId="16" xfId="8" applyNumberFormat="1" applyFont="1" applyFill="1" applyBorder="1" applyAlignment="1" applyProtection="1">
      <alignment horizontal="right" vertical="center" wrapText="1" shrinkToFit="1"/>
    </xf>
    <xf numFmtId="178" fontId="16" fillId="0" borderId="17" xfId="8" applyNumberFormat="1" applyFont="1" applyFill="1" applyBorder="1" applyAlignment="1" applyProtection="1">
      <alignment horizontal="left" vertical="top" wrapText="1" shrinkToFit="1"/>
    </xf>
    <xf numFmtId="3" fontId="16" fillId="0" borderId="18" xfId="0" applyNumberFormat="1" applyFont="1" applyFill="1" applyBorder="1" applyAlignment="1">
      <alignment horizontal="center" vertical="center" wrapText="1"/>
    </xf>
    <xf numFmtId="1" fontId="16" fillId="0" borderId="0" xfId="40" applyNumberFormat="1" applyFont="1" applyFill="1" applyBorder="1" applyAlignment="1">
      <alignment horizontal="right" vertical="center" wrapText="1"/>
    </xf>
    <xf numFmtId="0" fontId="15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left" vertical="top" wrapText="1"/>
    </xf>
    <xf numFmtId="177" fontId="16" fillId="3" borderId="5" xfId="11" applyNumberFormat="1" applyFont="1" applyFill="1" applyBorder="1" applyAlignment="1">
      <alignment horizontal="right" vertical="center" wrapText="1" shrinkToFit="1"/>
    </xf>
    <xf numFmtId="0" fontId="12" fillId="0" borderId="21" xfId="0" applyFont="1" applyFill="1" applyBorder="1" applyAlignment="1">
      <alignment horizontal="left" vertical="top" wrapText="1"/>
    </xf>
    <xf numFmtId="180" fontId="16" fillId="0" borderId="5" xfId="11" applyNumberFormat="1" applyFont="1" applyFill="1" applyBorder="1" applyAlignment="1">
      <alignment horizontal="right" vertical="center" wrapText="1" shrinkToFit="1"/>
    </xf>
    <xf numFmtId="179" fontId="16" fillId="2" borderId="0" xfId="0" applyNumberFormat="1" applyFont="1" applyFill="1" applyBorder="1" applyAlignment="1"/>
    <xf numFmtId="178" fontId="16" fillId="3" borderId="14" xfId="8" applyNumberFormat="1" applyFont="1" applyFill="1" applyBorder="1" applyAlignment="1" applyProtection="1">
      <alignment horizontal="right" vertical="center" wrapText="1" shrinkToFit="1"/>
    </xf>
    <xf numFmtId="180" fontId="16" fillId="3" borderId="5" xfId="11" applyNumberFormat="1" applyFont="1" applyFill="1" applyBorder="1" applyAlignment="1">
      <alignment horizontal="right" vertical="center" wrapText="1" shrinkToFit="1"/>
    </xf>
    <xf numFmtId="177" fontId="16" fillId="3" borderId="8" xfId="11" applyNumberFormat="1" applyFont="1" applyFill="1" applyBorder="1" applyAlignment="1">
      <alignment horizontal="right" vertical="center" wrapText="1" shrinkToFit="1"/>
    </xf>
    <xf numFmtId="178" fontId="16" fillId="3" borderId="16" xfId="8" applyNumberFormat="1" applyFont="1" applyFill="1" applyBorder="1" applyAlignment="1" applyProtection="1">
      <alignment horizontal="right" vertical="center" wrapText="1" shrinkToFit="1"/>
    </xf>
    <xf numFmtId="0" fontId="12" fillId="0" borderId="22" xfId="0" applyFont="1" applyFill="1" applyBorder="1" applyAlignment="1">
      <alignment horizontal="left" vertical="top" wrapText="1"/>
    </xf>
    <xf numFmtId="178" fontId="16" fillId="3" borderId="0" xfId="8" applyNumberFormat="1" applyFont="1" applyFill="1" applyAlignment="1"/>
    <xf numFmtId="3" fontId="22" fillId="0" borderId="0" xfId="0" applyNumberFormat="1" applyFont="1" applyFill="1" applyBorder="1" applyAlignment="1">
      <alignment vertical="center" wrapText="1"/>
    </xf>
    <xf numFmtId="3" fontId="23" fillId="3" borderId="0" xfId="0" applyNumberFormat="1" applyFont="1" applyFill="1" applyBorder="1" applyAlignment="1">
      <alignment vertical="center" wrapText="1"/>
    </xf>
    <xf numFmtId="3" fontId="20" fillId="3" borderId="0" xfId="0" applyNumberFormat="1" applyFont="1" applyFill="1" applyBorder="1" applyAlignment="1">
      <alignment vertical="center" wrapText="1"/>
    </xf>
    <xf numFmtId="181" fontId="20" fillId="3" borderId="0" xfId="0" applyNumberFormat="1" applyFont="1" applyFill="1" applyBorder="1" applyAlignment="1">
      <alignment vertical="center" wrapText="1"/>
    </xf>
    <xf numFmtId="181" fontId="20" fillId="4" borderId="0" xfId="0" applyNumberFormat="1" applyFont="1" applyFill="1" applyBorder="1" applyAlignment="1">
      <alignment vertical="center" wrapText="1"/>
    </xf>
    <xf numFmtId="177" fontId="20" fillId="3" borderId="0" xfId="0" applyNumberFormat="1" applyFont="1" applyFill="1" applyBorder="1" applyAlignment="1">
      <alignment vertical="center" wrapText="1"/>
    </xf>
    <xf numFmtId="177" fontId="20" fillId="4" borderId="0" xfId="0" applyNumberFormat="1" applyFont="1" applyFill="1" applyBorder="1" applyAlignment="1">
      <alignment vertical="center" wrapText="1"/>
    </xf>
    <xf numFmtId="184" fontId="20" fillId="3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 wrapText="1"/>
    </xf>
    <xf numFmtId="181" fontId="19" fillId="0" borderId="0" xfId="0" applyNumberFormat="1" applyFont="1" applyFill="1" applyBorder="1" applyAlignment="1">
      <alignment vertical="center" wrapText="1"/>
    </xf>
    <xf numFmtId="3" fontId="24" fillId="0" borderId="0" xfId="0" applyNumberFormat="1" applyFont="1" applyFill="1" applyAlignment="1">
      <alignment horizontal="center"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vertical="center" wrapText="1"/>
    </xf>
    <xf numFmtId="181" fontId="25" fillId="0" borderId="0" xfId="0" applyNumberFormat="1" applyFont="1" applyFill="1" applyBorder="1" applyAlignment="1">
      <alignment vertical="center" wrapText="1"/>
    </xf>
    <xf numFmtId="177" fontId="25" fillId="0" borderId="0" xfId="0" applyNumberFormat="1" applyFont="1" applyFill="1" applyBorder="1" applyAlignment="1">
      <alignment vertical="center" wrapText="1"/>
    </xf>
    <xf numFmtId="3" fontId="27" fillId="3" borderId="1" xfId="0" applyNumberFormat="1" applyFont="1" applyFill="1" applyBorder="1" applyAlignment="1">
      <alignment horizontal="center" vertical="center" wrapText="1"/>
    </xf>
    <xf numFmtId="181" fontId="27" fillId="3" borderId="2" xfId="0" applyNumberFormat="1" applyFont="1" applyFill="1" applyBorder="1" applyAlignment="1">
      <alignment horizontal="center" vertical="center" wrapText="1"/>
    </xf>
    <xf numFmtId="181" fontId="27" fillId="4" borderId="2" xfId="0" applyNumberFormat="1" applyFont="1" applyFill="1" applyBorder="1" applyAlignment="1">
      <alignment horizontal="center" vertical="center" wrapText="1"/>
    </xf>
    <xf numFmtId="181" fontId="27" fillId="0" borderId="2" xfId="0" applyNumberFormat="1" applyFont="1" applyFill="1" applyBorder="1" applyAlignment="1">
      <alignment horizontal="center" vertical="center" wrapText="1"/>
    </xf>
    <xf numFmtId="179" fontId="27" fillId="3" borderId="4" xfId="54" applyFont="1" applyFill="1" applyBorder="1" applyAlignment="1" applyProtection="1">
      <alignment horizontal="left" vertical="center" wrapText="1"/>
      <protection locked="0"/>
    </xf>
    <xf numFmtId="178" fontId="27" fillId="3" borderId="5" xfId="8" applyNumberFormat="1" applyFont="1" applyFill="1" applyBorder="1" applyAlignment="1">
      <alignment horizontal="right" vertical="center" wrapText="1"/>
    </xf>
    <xf numFmtId="178" fontId="27" fillId="4" borderId="5" xfId="8" applyNumberFormat="1" applyFont="1" applyFill="1" applyBorder="1" applyAlignment="1">
      <alignment horizontal="right" vertical="center" wrapText="1"/>
    </xf>
    <xf numFmtId="185" fontId="27" fillId="3" borderId="5" xfId="11" applyNumberFormat="1" applyFont="1" applyFill="1" applyBorder="1" applyAlignment="1">
      <alignment horizontal="right" vertical="center" wrapText="1" shrinkToFit="1"/>
    </xf>
    <xf numFmtId="178" fontId="27" fillId="3" borderId="5" xfId="8" applyNumberFormat="1" applyFont="1" applyFill="1" applyBorder="1" applyAlignment="1" applyProtection="1">
      <alignment horizontal="right" vertical="center" wrapText="1" shrinkToFit="1"/>
    </xf>
    <xf numFmtId="1" fontId="27" fillId="3" borderId="4" xfId="0" applyNumberFormat="1" applyFont="1" applyFill="1" applyBorder="1" applyAlignment="1">
      <alignment horizontal="left" vertical="center" wrapText="1"/>
    </xf>
    <xf numFmtId="1" fontId="27" fillId="3" borderId="4" xfId="0" applyNumberFormat="1" applyFont="1" applyFill="1" applyBorder="1" applyAlignment="1">
      <alignment horizontal="left" vertical="center" wrapText="1" indent="2"/>
    </xf>
    <xf numFmtId="3" fontId="28" fillId="3" borderId="4" xfId="0" applyNumberFormat="1" applyFont="1" applyFill="1" applyBorder="1" applyAlignment="1">
      <alignment horizontal="left" vertical="center" wrapText="1" indent="2"/>
    </xf>
    <xf numFmtId="3" fontId="29" fillId="3" borderId="4" xfId="0" applyNumberFormat="1" applyFont="1" applyFill="1" applyBorder="1" applyAlignment="1">
      <alignment horizontal="left" vertical="center" wrapText="1" indent="2"/>
    </xf>
    <xf numFmtId="1" fontId="27" fillId="3" borderId="4" xfId="0" applyNumberFormat="1" applyFont="1" applyFill="1" applyBorder="1" applyAlignment="1">
      <alignment vertical="center" wrapText="1"/>
    </xf>
    <xf numFmtId="3" fontId="27" fillId="3" borderId="4" xfId="0" applyNumberFormat="1" applyFont="1" applyFill="1" applyBorder="1" applyAlignment="1">
      <alignment horizontal="center" vertical="center" wrapText="1"/>
    </xf>
    <xf numFmtId="3" fontId="27" fillId="3" borderId="4" xfId="0" applyNumberFormat="1" applyFont="1" applyFill="1" applyBorder="1" applyAlignment="1">
      <alignment horizontal="left" vertical="center" wrapText="1"/>
    </xf>
    <xf numFmtId="3" fontId="27" fillId="0" borderId="4" xfId="0" applyNumberFormat="1" applyFont="1" applyFill="1" applyBorder="1" applyAlignment="1">
      <alignment horizontal="left" vertical="center" wrapText="1"/>
    </xf>
    <xf numFmtId="178" fontId="27" fillId="0" borderId="5" xfId="8" applyNumberFormat="1" applyFont="1" applyFill="1" applyBorder="1" applyAlignment="1">
      <alignment horizontal="right" vertical="center" wrapText="1"/>
    </xf>
    <xf numFmtId="178" fontId="27" fillId="3" borderId="5" xfId="8" applyNumberFormat="1" applyFont="1" applyFill="1" applyBorder="1" applyAlignment="1">
      <alignment horizontal="right" vertical="center"/>
    </xf>
    <xf numFmtId="3" fontId="27" fillId="3" borderId="4" xfId="0" applyNumberFormat="1" applyFont="1" applyFill="1" applyBorder="1" applyAlignment="1">
      <alignment horizontal="left" vertical="center" wrapText="1" shrinkToFit="1"/>
    </xf>
    <xf numFmtId="176" fontId="27" fillId="3" borderId="5" xfId="8" applyNumberFormat="1" applyFont="1" applyFill="1" applyBorder="1" applyAlignment="1" applyProtection="1">
      <alignment horizontal="right" vertical="center" wrapText="1" shrinkToFit="1"/>
    </xf>
    <xf numFmtId="3" fontId="27" fillId="3" borderId="7" xfId="0" applyNumberFormat="1" applyFont="1" applyFill="1" applyBorder="1" applyAlignment="1">
      <alignment horizontal="center" vertical="center" wrapText="1"/>
    </xf>
    <xf numFmtId="178" fontId="27" fillId="3" borderId="8" xfId="8" applyNumberFormat="1" applyFont="1" applyFill="1" applyBorder="1" applyAlignment="1">
      <alignment horizontal="right" vertical="center" wrapText="1"/>
    </xf>
    <xf numFmtId="178" fontId="27" fillId="4" borderId="8" xfId="8" applyNumberFormat="1" applyFont="1" applyFill="1" applyBorder="1" applyAlignment="1">
      <alignment horizontal="right" vertical="center" wrapText="1"/>
    </xf>
    <xf numFmtId="186" fontId="27" fillId="0" borderId="8" xfId="11" applyNumberFormat="1" applyFont="1" applyFill="1" applyBorder="1" applyAlignment="1">
      <alignment horizontal="right" vertical="center" wrapText="1" shrinkToFit="1"/>
    </xf>
    <xf numFmtId="178" fontId="27" fillId="3" borderId="8" xfId="8" applyNumberFormat="1" applyFont="1" applyFill="1" applyBorder="1" applyAlignment="1" applyProtection="1">
      <alignment horizontal="right" vertical="center" wrapText="1" shrinkToFit="1"/>
    </xf>
    <xf numFmtId="181" fontId="20" fillId="3" borderId="0" xfId="0" applyNumberFormat="1" applyFont="1" applyFill="1" applyAlignment="1">
      <alignment vertical="center" wrapText="1"/>
    </xf>
    <xf numFmtId="177" fontId="20" fillId="3" borderId="0" xfId="8" applyNumberFormat="1" applyFont="1" applyFill="1" applyAlignment="1">
      <alignment vertical="center" wrapText="1"/>
    </xf>
    <xf numFmtId="183" fontId="20" fillId="3" borderId="0" xfId="8" applyNumberFormat="1" applyFont="1" applyFill="1" applyAlignment="1">
      <alignment vertical="center" wrapText="1"/>
    </xf>
    <xf numFmtId="3" fontId="27" fillId="3" borderId="13" xfId="0" applyNumberFormat="1" applyFont="1" applyFill="1" applyBorder="1" applyAlignment="1">
      <alignment horizontal="center" vertical="center" wrapText="1"/>
    </xf>
    <xf numFmtId="178" fontId="2" fillId="3" borderId="15" xfId="8" applyNumberFormat="1" applyFont="1" applyFill="1" applyBorder="1" applyAlignment="1" applyProtection="1">
      <alignment horizontal="left" vertical="top" wrapText="1" shrinkToFit="1"/>
    </xf>
    <xf numFmtId="180" fontId="27" fillId="3" borderId="10" xfId="0" applyNumberFormat="1" applyFont="1" applyFill="1" applyBorder="1" applyAlignment="1">
      <alignment horizontal="left" vertical="center" wrapText="1"/>
    </xf>
    <xf numFmtId="186" fontId="27" fillId="3" borderId="5" xfId="11" applyNumberFormat="1" applyFont="1" applyFill="1" applyBorder="1" applyAlignment="1">
      <alignment horizontal="right" vertical="center" wrapText="1" shrinkToFit="1"/>
    </xf>
    <xf numFmtId="178" fontId="16" fillId="3" borderId="15" xfId="8" applyNumberFormat="1" applyFont="1" applyFill="1" applyBorder="1" applyAlignment="1" applyProtection="1">
      <alignment horizontal="left" vertical="top" wrapText="1" shrinkToFit="1"/>
    </xf>
    <xf numFmtId="180" fontId="27" fillId="3" borderId="10" xfId="0" applyNumberFormat="1" applyFont="1" applyFill="1" applyBorder="1" applyAlignment="1">
      <alignment horizontal="left" vertical="center" shrinkToFit="1"/>
    </xf>
    <xf numFmtId="180" fontId="28" fillId="3" borderId="10" xfId="0" applyNumberFormat="1" applyFont="1" applyFill="1" applyBorder="1" applyAlignment="1">
      <alignment horizontal="left" vertical="center" wrapText="1"/>
    </xf>
    <xf numFmtId="186" fontId="27" fillId="3" borderId="5" xfId="11" applyNumberFormat="1" applyFont="1" applyFill="1" applyBorder="1" applyAlignment="1">
      <alignment horizontal="right" vertical="center" wrapText="1"/>
    </xf>
    <xf numFmtId="3" fontId="27" fillId="3" borderId="10" xfId="0" applyNumberFormat="1" applyFont="1" applyFill="1" applyBorder="1" applyAlignment="1">
      <alignment horizontal="center" vertical="center" wrapText="1"/>
    </xf>
    <xf numFmtId="180" fontId="27" fillId="0" borderId="10" xfId="0" applyNumberFormat="1" applyFont="1" applyFill="1" applyBorder="1" applyAlignment="1">
      <alignment horizontal="left" vertical="center" wrapText="1"/>
    </xf>
    <xf numFmtId="1" fontId="27" fillId="3" borderId="10" xfId="40" applyNumberFormat="1" applyFont="1" applyFill="1" applyBorder="1" applyAlignment="1">
      <alignment horizontal="left" vertical="center" wrapText="1"/>
    </xf>
    <xf numFmtId="177" fontId="19" fillId="3" borderId="5" xfId="0" applyNumberFormat="1" applyFont="1" applyFill="1" applyBorder="1" applyAlignment="1">
      <alignment vertical="center" wrapText="1"/>
    </xf>
    <xf numFmtId="177" fontId="19" fillId="4" borderId="5" xfId="0" applyNumberFormat="1" applyFont="1" applyFill="1" applyBorder="1" applyAlignment="1">
      <alignment vertical="center" wrapText="1"/>
    </xf>
    <xf numFmtId="178" fontId="16" fillId="3" borderId="17" xfId="8" applyNumberFormat="1" applyFont="1" applyFill="1" applyBorder="1" applyAlignment="1" applyProtection="1">
      <alignment horizontal="left" vertical="top" wrapText="1" shrinkToFit="1"/>
    </xf>
    <xf numFmtId="3" fontId="27" fillId="3" borderId="18" xfId="0" applyNumberFormat="1" applyFont="1" applyFill="1" applyBorder="1" applyAlignment="1">
      <alignment horizontal="center" vertical="center" wrapText="1"/>
    </xf>
    <xf numFmtId="186" fontId="27" fillId="3" borderId="8" xfId="11" applyNumberFormat="1" applyFont="1" applyFill="1" applyBorder="1" applyAlignment="1">
      <alignment horizontal="right" vertical="center" wrapText="1" shrinkToFit="1"/>
    </xf>
    <xf numFmtId="3" fontId="26" fillId="3" borderId="0" xfId="0" applyNumberFormat="1" applyFont="1" applyFill="1" applyBorder="1" applyAlignment="1">
      <alignment vertical="center" wrapText="1"/>
    </xf>
    <xf numFmtId="184" fontId="19" fillId="0" borderId="0" xfId="0" applyNumberFormat="1" applyFont="1" applyFill="1" applyBorder="1" applyAlignment="1">
      <alignment vertical="center" wrapText="1"/>
    </xf>
    <xf numFmtId="177" fontId="30" fillId="0" borderId="0" xfId="0" applyNumberFormat="1" applyFont="1" applyFill="1" applyBorder="1" applyAlignment="1">
      <alignment horizontal="right" vertical="center" wrapText="1"/>
    </xf>
    <xf numFmtId="181" fontId="16" fillId="3" borderId="19" xfId="0" applyNumberFormat="1" applyFont="1" applyFill="1" applyBorder="1" applyAlignment="1">
      <alignment horizontal="center" vertical="center" wrapText="1"/>
    </xf>
    <xf numFmtId="178" fontId="27" fillId="3" borderId="14" xfId="8" applyNumberFormat="1" applyFont="1" applyFill="1" applyBorder="1" applyAlignment="1" applyProtection="1">
      <alignment horizontal="right" vertical="center" wrapText="1" shrinkToFit="1"/>
    </xf>
    <xf numFmtId="178" fontId="2" fillId="3" borderId="23" xfId="8" applyNumberFormat="1" applyFont="1" applyFill="1" applyBorder="1" applyAlignment="1" applyProtection="1">
      <alignment horizontal="left" vertical="top" wrapText="1" shrinkToFit="1"/>
    </xf>
    <xf numFmtId="178" fontId="16" fillId="3" borderId="23" xfId="8" applyNumberFormat="1" applyFont="1" applyFill="1" applyBorder="1" applyAlignment="1" applyProtection="1">
      <alignment horizontal="left" vertical="top" wrapText="1" shrinkToFit="1"/>
    </xf>
    <xf numFmtId="178" fontId="27" fillId="3" borderId="14" xfId="8" applyNumberFormat="1" applyFont="1" applyFill="1" applyBorder="1" applyAlignment="1" applyProtection="1">
      <alignment horizontal="right" vertical="center" wrapText="1"/>
    </xf>
    <xf numFmtId="178" fontId="27" fillId="3" borderId="16" xfId="8" applyNumberFormat="1" applyFont="1" applyFill="1" applyBorder="1" applyAlignment="1" applyProtection="1">
      <alignment horizontal="right" vertical="center" wrapText="1" shrinkToFit="1"/>
    </xf>
    <xf numFmtId="178" fontId="16" fillId="3" borderId="24" xfId="8" applyNumberFormat="1" applyFont="1" applyFill="1" applyBorder="1" applyAlignment="1" applyProtection="1">
      <alignment horizontal="left" vertical="top" wrapText="1" shrinkToFit="1"/>
    </xf>
    <xf numFmtId="0" fontId="0" fillId="2" borderId="0" xfId="0" applyFill="1" applyBorder="1" applyAlignment="1">
      <alignment vertical="center"/>
    </xf>
    <xf numFmtId="179" fontId="2" fillId="3" borderId="0" xfId="0" applyNumberFormat="1" applyFont="1" applyFill="1" applyBorder="1" applyAlignment="1"/>
    <xf numFmtId="177" fontId="2" fillId="3" borderId="0" xfId="0" applyNumberFormat="1" applyFont="1" applyFill="1" applyBorder="1" applyAlignment="1"/>
    <xf numFmtId="3" fontId="17" fillId="3" borderId="0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81" fontId="2" fillId="3" borderId="2" xfId="0" applyNumberFormat="1" applyFont="1" applyFill="1" applyBorder="1" applyAlignment="1">
      <alignment horizontal="center" vertical="center" wrapText="1"/>
    </xf>
    <xf numFmtId="181" fontId="2" fillId="0" borderId="12" xfId="0" applyNumberFormat="1" applyFont="1" applyFill="1" applyBorder="1" applyAlignment="1">
      <alignment horizontal="center" vertical="center" wrapText="1"/>
    </xf>
    <xf numFmtId="179" fontId="2" fillId="0" borderId="4" xfId="54" applyNumberFormat="1" applyFont="1" applyFill="1" applyBorder="1" applyAlignment="1" applyProtection="1">
      <alignment horizontal="left" vertical="center" wrapText="1"/>
      <protection locked="0"/>
    </xf>
    <xf numFmtId="178" fontId="29" fillId="0" borderId="15" xfId="8" applyNumberFormat="1" applyFont="1" applyFill="1" applyBorder="1" applyAlignment="1" applyProtection="1">
      <alignment vertical="top" wrapText="1" shrinkToFit="1"/>
    </xf>
    <xf numFmtId="179" fontId="2" fillId="0" borderId="4" xfId="54" applyNumberFormat="1" applyFont="1" applyFill="1" applyBorder="1" applyAlignment="1" applyProtection="1">
      <alignment horizontal="left" vertical="center" wrapText="1" indent="2"/>
      <protection locked="0"/>
    </xf>
    <xf numFmtId="179" fontId="16" fillId="0" borderId="10" xfId="54" applyNumberFormat="1" applyFont="1" applyFill="1" applyBorder="1" applyAlignment="1" applyProtection="1">
      <alignment horizontal="left" vertical="center" wrapText="1"/>
      <protection locked="0"/>
    </xf>
    <xf numFmtId="177" fontId="16" fillId="0" borderId="14" xfId="11" applyNumberFormat="1" applyFont="1" applyFill="1" applyBorder="1" applyAlignment="1">
      <alignment horizontal="right" vertical="center" wrapText="1" shrinkToFit="1"/>
    </xf>
    <xf numFmtId="179" fontId="2" fillId="2" borderId="4" xfId="54" applyNumberFormat="1" applyFont="1" applyFill="1" applyBorder="1" applyAlignment="1" applyProtection="1">
      <alignment horizontal="left" vertical="center" wrapText="1"/>
      <protection locked="0"/>
    </xf>
    <xf numFmtId="179" fontId="16" fillId="2" borderId="10" xfId="54" applyNumberFormat="1" applyFont="1" applyFill="1" applyBorder="1" applyAlignment="1" applyProtection="1">
      <alignment horizontal="left" vertical="center" wrapText="1"/>
      <protection locked="0"/>
    </xf>
    <xf numFmtId="176" fontId="16" fillId="2" borderId="5" xfId="8" applyNumberFormat="1" applyFont="1" applyFill="1" applyBorder="1" applyAlignment="1">
      <alignment horizontal="right" vertical="center" wrapText="1" shrinkToFit="1"/>
    </xf>
    <xf numFmtId="176" fontId="16" fillId="2" borderId="5" xfId="8" applyNumberFormat="1" applyFont="1" applyFill="1" applyBorder="1" applyAlignment="1" applyProtection="1">
      <alignment horizontal="right" vertical="center" wrapText="1" shrinkToFit="1"/>
    </xf>
    <xf numFmtId="177" fontId="16" fillId="2" borderId="5" xfId="11" applyNumberFormat="1" applyFont="1" applyFill="1" applyBorder="1" applyAlignment="1">
      <alignment horizontal="right" vertical="center" wrapText="1" shrinkToFit="1"/>
    </xf>
    <xf numFmtId="177" fontId="16" fillId="2" borderId="14" xfId="11" applyNumberFormat="1" applyFont="1" applyFill="1" applyBorder="1" applyAlignment="1">
      <alignment horizontal="right" vertical="center" wrapText="1" shrinkToFit="1"/>
    </xf>
    <xf numFmtId="178" fontId="29" fillId="2" borderId="15" xfId="8" applyNumberFormat="1" applyFont="1" applyFill="1" applyBorder="1" applyAlignment="1" applyProtection="1">
      <alignment vertical="top" wrapText="1" shrinkToFit="1"/>
    </xf>
    <xf numFmtId="179" fontId="2" fillId="2" borderId="4" xfId="54" applyNumberFormat="1" applyFont="1" applyFill="1" applyBorder="1" applyAlignment="1" applyProtection="1">
      <alignment horizontal="left" vertical="center" wrapText="1" indent="2"/>
      <protection locked="0"/>
    </xf>
    <xf numFmtId="179" fontId="16" fillId="2" borderId="10" xfId="54" applyNumberFormat="1" applyFont="1" applyFill="1" applyBorder="1" applyAlignment="1" applyProtection="1">
      <alignment horizontal="left" vertical="center" wrapText="1" indent="2"/>
      <protection locked="0"/>
    </xf>
    <xf numFmtId="180" fontId="2" fillId="2" borderId="4" xfId="0" applyNumberFormat="1" applyFont="1" applyFill="1" applyBorder="1" applyAlignment="1">
      <alignment horizontal="left" vertical="center" indent="2" shrinkToFit="1"/>
    </xf>
    <xf numFmtId="180" fontId="16" fillId="2" borderId="10" xfId="0" applyNumberFormat="1" applyFont="1" applyFill="1" applyBorder="1" applyAlignment="1">
      <alignment horizontal="left" vertical="center" indent="2" shrinkToFit="1"/>
    </xf>
    <xf numFmtId="180" fontId="2" fillId="0" borderId="4" xfId="0" applyNumberFormat="1" applyFont="1" applyFill="1" applyBorder="1" applyAlignment="1">
      <alignment horizontal="left" vertical="center" indent="2" shrinkToFit="1"/>
    </xf>
    <xf numFmtId="1" fontId="2" fillId="0" borderId="4" xfId="0" applyNumberFormat="1" applyFont="1" applyFill="1" applyBorder="1" applyAlignment="1">
      <alignment horizontal="left" vertical="center" wrapText="1" indent="2"/>
    </xf>
    <xf numFmtId="1" fontId="2" fillId="0" borderId="4" xfId="0" applyNumberFormat="1" applyFont="1" applyFill="1" applyBorder="1" applyAlignment="1">
      <alignment vertical="center" wrapText="1"/>
    </xf>
    <xf numFmtId="1" fontId="16" fillId="0" borderId="10" xfId="0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left" vertical="center" wrapText="1" indent="1"/>
    </xf>
    <xf numFmtId="176" fontId="16" fillId="0" borderId="14" xfId="8" applyNumberFormat="1" applyFont="1" applyFill="1" applyBorder="1" applyAlignment="1" applyProtection="1">
      <alignment horizontal="right" vertical="center" wrapText="1" shrinkToFit="1"/>
    </xf>
    <xf numFmtId="3" fontId="2" fillId="0" borderId="7" xfId="0" applyNumberFormat="1" applyFont="1" applyFill="1" applyBorder="1" applyAlignment="1">
      <alignment horizontal="center" vertical="center" wrapText="1"/>
    </xf>
    <xf numFmtId="177" fontId="16" fillId="0" borderId="16" xfId="11" applyNumberFormat="1" applyFont="1" applyFill="1" applyBorder="1" applyAlignment="1">
      <alignment horizontal="right" vertical="center" wrapText="1" shrinkToFit="1"/>
    </xf>
    <xf numFmtId="176" fontId="16" fillId="0" borderId="8" xfId="8" applyNumberFormat="1" applyFont="1" applyFill="1" applyBorder="1" applyAlignment="1" applyProtection="1">
      <alignment horizontal="right" vertical="center" wrapText="1" shrinkToFit="1"/>
    </xf>
    <xf numFmtId="178" fontId="29" fillId="0" borderId="17" xfId="8" applyNumberFormat="1" applyFont="1" applyFill="1" applyBorder="1" applyAlignment="1" applyProtection="1">
      <alignment vertical="top" wrapText="1" shrinkToFit="1"/>
    </xf>
    <xf numFmtId="176" fontId="2" fillId="3" borderId="0" xfId="0" applyNumberFormat="1" applyFont="1" applyFill="1" applyBorder="1" applyAlignment="1"/>
    <xf numFmtId="180" fontId="2" fillId="3" borderId="0" xfId="0" applyNumberFormat="1" applyFont="1" applyFill="1" applyBorder="1" applyAlignment="1"/>
    <xf numFmtId="9" fontId="2" fillId="3" borderId="0" xfId="11" applyFont="1" applyFill="1" applyBorder="1" applyAlignment="1"/>
    <xf numFmtId="182" fontId="17" fillId="3" borderId="0" xfId="0" applyNumberFormat="1" applyFont="1" applyFill="1" applyBorder="1" applyAlignment="1">
      <alignment horizontal="center" vertical="center" wrapText="1"/>
    </xf>
    <xf numFmtId="3" fontId="2" fillId="3" borderId="13" xfId="0" applyNumberFormat="1" applyFont="1" applyFill="1" applyBorder="1" applyAlignment="1">
      <alignment horizontal="center" vertical="center" wrapText="1"/>
    </xf>
    <xf numFmtId="181" fontId="2" fillId="6" borderId="2" xfId="0" applyNumberFormat="1" applyFont="1" applyFill="1" applyBorder="1" applyAlignment="1">
      <alignment horizontal="center" vertical="center" wrapText="1"/>
    </xf>
    <xf numFmtId="181" fontId="16" fillId="6" borderId="2" xfId="0" applyNumberFormat="1" applyFont="1" applyFill="1" applyBorder="1" applyAlignment="1">
      <alignment horizontal="center" vertical="center" wrapText="1"/>
    </xf>
    <xf numFmtId="176" fontId="16" fillId="6" borderId="5" xfId="8" applyNumberFormat="1" applyFont="1" applyFill="1" applyBorder="1" applyAlignment="1">
      <alignment horizontal="right" vertical="center" wrapText="1" shrinkToFit="1"/>
    </xf>
    <xf numFmtId="180" fontId="2" fillId="2" borderId="10" xfId="0" applyNumberFormat="1" applyFont="1" applyFill="1" applyBorder="1" applyAlignment="1">
      <alignment horizontal="left" vertical="center" wrapText="1" shrinkToFit="1"/>
    </xf>
    <xf numFmtId="176" fontId="16" fillId="7" borderId="5" xfId="8" applyNumberFormat="1" applyFont="1" applyFill="1" applyBorder="1" applyAlignment="1">
      <alignment horizontal="right" vertical="center" wrapText="1" shrinkToFit="1"/>
    </xf>
    <xf numFmtId="177" fontId="16" fillId="7" borderId="5" xfId="11" applyNumberFormat="1" applyFont="1" applyFill="1" applyBorder="1" applyAlignment="1">
      <alignment horizontal="right" vertical="center" wrapText="1" shrinkToFit="1"/>
    </xf>
    <xf numFmtId="180" fontId="2" fillId="0" borderId="10" xfId="0" applyNumberFormat="1" applyFont="1" applyFill="1" applyBorder="1" applyAlignment="1">
      <alignment horizontal="left" vertical="center" shrinkToFit="1"/>
    </xf>
    <xf numFmtId="176" fontId="16" fillId="3" borderId="5" xfId="8" applyNumberFormat="1" applyFont="1" applyFill="1" applyBorder="1" applyAlignment="1" applyProtection="1">
      <alignment horizontal="right" vertical="center" wrapText="1" shrinkToFit="1"/>
    </xf>
    <xf numFmtId="3" fontId="2" fillId="0" borderId="10" xfId="0" applyNumberFormat="1" applyFont="1" applyFill="1" applyBorder="1" applyAlignment="1">
      <alignment horizontal="center" vertical="center" wrapText="1"/>
    </xf>
    <xf numFmtId="180" fontId="2" fillId="0" borderId="10" xfId="0" applyNumberFormat="1" applyFont="1" applyFill="1" applyBorder="1" applyAlignment="1">
      <alignment horizontal="left" vertical="center" wrapText="1"/>
    </xf>
    <xf numFmtId="1" fontId="2" fillId="0" borderId="10" xfId="40" applyNumberFormat="1" applyFont="1" applyFill="1" applyBorder="1" applyAlignment="1">
      <alignment horizontal="left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176" fontId="16" fillId="6" borderId="8" xfId="8" applyNumberFormat="1" applyFont="1" applyFill="1" applyBorder="1" applyAlignment="1">
      <alignment horizontal="right" vertical="center" wrapText="1" shrinkToFit="1"/>
    </xf>
    <xf numFmtId="182" fontId="2" fillId="3" borderId="0" xfId="11" applyNumberFormat="1" applyFont="1" applyFill="1" applyBorder="1" applyAlignment="1"/>
    <xf numFmtId="177" fontId="29" fillId="3" borderId="0" xfId="0" applyNumberFormat="1" applyFont="1" applyFill="1" applyBorder="1" applyAlignment="1">
      <alignment horizontal="right" wrapText="1"/>
    </xf>
    <xf numFmtId="0" fontId="0" fillId="0" borderId="19" xfId="0" applyFill="1" applyBorder="1" applyAlignment="1">
      <alignment horizontal="center" vertical="center"/>
    </xf>
    <xf numFmtId="41" fontId="16" fillId="0" borderId="5" xfId="11" applyNumberFormat="1" applyFont="1" applyFill="1" applyBorder="1" applyAlignment="1">
      <alignment horizontal="right" vertical="center" wrapText="1" shrinkToFit="1"/>
    </xf>
    <xf numFmtId="0" fontId="0" fillId="0" borderId="20" xfId="0" applyFont="1" applyFill="1" applyBorder="1" applyAlignment="1">
      <alignment horizontal="left" vertical="top" wrapText="1"/>
    </xf>
    <xf numFmtId="178" fontId="2" fillId="3" borderId="0" xfId="0" applyNumberFormat="1" applyFont="1" applyFill="1" applyBorder="1" applyAlignment="1"/>
    <xf numFmtId="0" fontId="0" fillId="0" borderId="21" xfId="0" applyFont="1" applyFill="1" applyBorder="1" applyAlignment="1">
      <alignment horizontal="left" vertical="top" wrapText="1"/>
    </xf>
    <xf numFmtId="41" fontId="16" fillId="7" borderId="5" xfId="11" applyNumberFormat="1" applyFont="1" applyFill="1" applyBorder="1" applyAlignment="1">
      <alignment horizontal="right" vertical="center" wrapText="1" shrinkToFit="1"/>
    </xf>
    <xf numFmtId="0" fontId="0" fillId="2" borderId="21" xfId="0" applyFont="1" applyFill="1" applyBorder="1" applyAlignment="1">
      <alignment horizontal="left" vertical="top" wrapText="1"/>
    </xf>
    <xf numFmtId="179" fontId="2" fillId="2" borderId="0" xfId="0" applyNumberFormat="1" applyFont="1" applyFill="1" applyBorder="1" applyAlignment="1"/>
    <xf numFmtId="41" fontId="16" fillId="3" borderId="5" xfId="11" applyNumberFormat="1" applyFont="1" applyFill="1" applyBorder="1" applyAlignment="1">
      <alignment horizontal="right" vertical="center" wrapText="1" shrinkToFit="1"/>
    </xf>
    <xf numFmtId="41" fontId="16" fillId="0" borderId="8" xfId="11" applyNumberFormat="1" applyFont="1" applyFill="1" applyBorder="1" applyAlignment="1">
      <alignment horizontal="right" vertical="center" wrapText="1" shrinkToFit="1"/>
    </xf>
    <xf numFmtId="0" fontId="0" fillId="0" borderId="22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57" fontId="4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乐昌表一 5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F1010000 3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_F1010000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_乐昌表一" xfId="54"/>
    <cellStyle name="千位分隔 2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9"/>
  <sheetViews>
    <sheetView showGridLines="0" workbookViewId="0">
      <selection activeCell="E9" sqref="E9"/>
    </sheetView>
  </sheetViews>
  <sheetFormatPr defaultColWidth="9" defaultRowHeight="13.5" outlineLevelCol="1"/>
  <cols>
    <col min="1" max="1" width="9" style="2"/>
    <col min="2" max="2" width="86.2583333333333" style="2" customWidth="1"/>
    <col min="3" max="16384" width="9" style="2"/>
  </cols>
  <sheetData>
    <row r="1" ht="19" customHeight="1" spans="1:2">
      <c r="A1" s="256"/>
      <c r="B1" s="41"/>
    </row>
    <row r="2" ht="28" customHeight="1" spans="1:2">
      <c r="A2" s="257"/>
      <c r="B2" s="41"/>
    </row>
    <row r="3" ht="18.75" spans="1:2">
      <c r="A3" s="258"/>
      <c r="B3" s="41"/>
    </row>
    <row r="4" ht="15" spans="1:2">
      <c r="A4" s="41"/>
      <c r="B4" s="41"/>
    </row>
    <row r="5" ht="69" customHeight="1" spans="1:2">
      <c r="A5" s="41"/>
      <c r="B5" s="259" t="s">
        <v>0</v>
      </c>
    </row>
    <row r="6" ht="35" customHeight="1" spans="1:2">
      <c r="A6" s="41"/>
      <c r="B6" s="260"/>
    </row>
    <row r="7" ht="129" customHeight="1" spans="1:2">
      <c r="A7" s="41"/>
      <c r="B7" s="261"/>
    </row>
    <row r="8" ht="36" customHeight="1" spans="1:2">
      <c r="A8" s="41"/>
      <c r="B8" s="262" t="s">
        <v>1</v>
      </c>
    </row>
    <row r="9" ht="36" customHeight="1" spans="1:2">
      <c r="A9" s="41"/>
      <c r="B9" s="263">
        <v>45931</v>
      </c>
    </row>
  </sheetData>
  <printOptions horizontalCentered="1"/>
  <pageMargins left="0.432638888888889" right="0.511805555555556" top="0.751388888888889" bottom="0.751388888888889" header="0.5" footer="0.5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17"/>
  <sheetViews>
    <sheetView showGridLines="0" zoomScale="80" zoomScaleNormal="80" workbookViewId="0">
      <selection activeCell="A1" sqref="A1:C7"/>
    </sheetView>
  </sheetViews>
  <sheetFormatPr defaultColWidth="9" defaultRowHeight="13.5" outlineLevelCol="3"/>
  <cols>
    <col min="1" max="1" width="12.875" style="2" customWidth="1"/>
    <col min="2" max="2" width="82.5083333333333" style="2" customWidth="1"/>
    <col min="3" max="3" width="14.0583333333333" style="2" customWidth="1"/>
    <col min="4" max="4" width="19.5416666666667" style="2" customWidth="1"/>
    <col min="5" max="16384" width="9" style="2"/>
  </cols>
  <sheetData>
    <row r="2" ht="39" customHeight="1" spans="1:2">
      <c r="A2" s="249" t="s">
        <v>2</v>
      </c>
      <c r="B2" s="249"/>
    </row>
    <row r="3" ht="43" customHeight="1" spans="1:2">
      <c r="A3" s="41"/>
      <c r="B3" s="41"/>
    </row>
    <row r="4" ht="57" customHeight="1" spans="1:4">
      <c r="A4" s="264" t="s">
        <v>3</v>
      </c>
      <c r="B4" s="251" t="s">
        <v>4</v>
      </c>
      <c r="C4" s="252"/>
      <c r="D4" s="252"/>
    </row>
    <row r="5" ht="57" customHeight="1" spans="1:4">
      <c r="A5" s="264" t="s">
        <v>5</v>
      </c>
      <c r="B5" s="251" t="s">
        <v>6</v>
      </c>
      <c r="C5" s="252"/>
      <c r="D5" s="252"/>
    </row>
    <row r="6" ht="57" customHeight="1" spans="1:4">
      <c r="A6" s="264" t="s">
        <v>7</v>
      </c>
      <c r="B6" s="251" t="s">
        <v>8</v>
      </c>
      <c r="C6" s="252"/>
      <c r="D6" s="252"/>
    </row>
    <row r="7" ht="57" customHeight="1" spans="1:4">
      <c r="A7" s="264" t="s">
        <v>9</v>
      </c>
      <c r="B7" s="251" t="s">
        <v>10</v>
      </c>
      <c r="C7" s="252"/>
      <c r="D7" s="252"/>
    </row>
    <row r="8" ht="57" customHeight="1" spans="1:4">
      <c r="A8" s="250"/>
      <c r="B8" s="251"/>
      <c r="C8" s="252"/>
      <c r="D8" s="252"/>
    </row>
    <row r="9" ht="57" customHeight="1" spans="1:4">
      <c r="A9" s="250"/>
      <c r="B9" s="251"/>
      <c r="C9" s="252"/>
      <c r="D9" s="252"/>
    </row>
    <row r="10" ht="57" customHeight="1" spans="1:4">
      <c r="A10" s="250"/>
      <c r="B10" s="253"/>
      <c r="C10" s="252"/>
      <c r="D10" s="252"/>
    </row>
    <row r="11" ht="57" customHeight="1" spans="1:4">
      <c r="A11" s="250"/>
      <c r="B11" s="251"/>
      <c r="C11" s="252"/>
      <c r="D11" s="252"/>
    </row>
    <row r="12" ht="57" customHeight="1" spans="1:4">
      <c r="A12" s="254"/>
      <c r="B12" s="255"/>
      <c r="C12" s="252"/>
      <c r="D12" s="252"/>
    </row>
    <row r="13" ht="57" customHeight="1" spans="1:4">
      <c r="A13" s="254"/>
      <c r="B13" s="255"/>
      <c r="C13" s="252"/>
      <c r="D13" s="252"/>
    </row>
    <row r="14" ht="57" customHeight="1" spans="1:4">
      <c r="A14" s="254"/>
      <c r="B14" s="255"/>
      <c r="C14" s="252"/>
      <c r="D14" s="252"/>
    </row>
    <row r="15" ht="57" customHeight="1" spans="1:4">
      <c r="A15" s="254"/>
      <c r="B15" s="255"/>
      <c r="C15" s="252"/>
      <c r="D15" s="252"/>
    </row>
    <row r="16" ht="57" customHeight="1" spans="1:4">
      <c r="A16" s="254"/>
      <c r="B16" s="255"/>
      <c r="C16" s="252"/>
      <c r="D16" s="252"/>
    </row>
    <row r="17" ht="57" customHeight="1" spans="1:4">
      <c r="A17" s="254"/>
      <c r="B17" s="255"/>
      <c r="C17" s="252"/>
      <c r="D17" s="252"/>
    </row>
  </sheetData>
  <mergeCells count="1">
    <mergeCell ref="A2:B2"/>
  </mergeCells>
  <printOptions horizontalCentered="1"/>
  <pageMargins left="0.432638888888889" right="0.432638888888889" top="0.751388888888889" bottom="0.751388888888889" header="0.5" footer="0.5"/>
  <pageSetup paperSize="9" fitToHeight="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D47"/>
  <sheetViews>
    <sheetView showGridLines="0" zoomScale="80" zoomScaleNormal="80" topLeftCell="A4" workbookViewId="0">
      <selection activeCell="H5" sqref="H5:H44"/>
    </sheetView>
  </sheetViews>
  <sheetFormatPr defaultColWidth="9" defaultRowHeight="14.25"/>
  <cols>
    <col min="1" max="1" width="35.625" style="185" customWidth="1"/>
    <col min="2" max="2" width="13.5666666666667" style="185" customWidth="1"/>
    <col min="3" max="3" width="12.3416666666667" style="185" customWidth="1"/>
    <col min="4" max="5" width="12.025" style="185" customWidth="1"/>
    <col min="6" max="7" width="10.625" style="186" customWidth="1"/>
    <col min="8" max="8" width="15.625" style="185" customWidth="1"/>
    <col min="9" max="9" width="35.625" style="185" customWidth="1"/>
    <col min="10" max="11" width="12.625" style="185" customWidth="1"/>
    <col min="12" max="13" width="12.625" style="185" hidden="1" customWidth="1"/>
    <col min="14" max="15" width="12.625" style="185" customWidth="1"/>
    <col min="16" max="17" width="10.625" style="186" customWidth="1"/>
    <col min="18" max="18" width="15.625" style="185" customWidth="1"/>
    <col min="19" max="19" width="18.25" style="185"/>
    <col min="20" max="238" width="9" style="185"/>
    <col min="239" max="16377" width="9" style="2"/>
  </cols>
  <sheetData>
    <row r="1" spans="1:1">
      <c r="A1" s="185" t="s">
        <v>11</v>
      </c>
    </row>
    <row r="2" ht="42" customHeight="1" spans="1:18">
      <c r="A2" s="187" t="s">
        <v>12</v>
      </c>
      <c r="B2" s="187"/>
      <c r="C2" s="187"/>
      <c r="D2" s="187"/>
      <c r="E2" s="187"/>
      <c r="F2" s="187"/>
      <c r="G2" s="187"/>
      <c r="H2" s="187"/>
      <c r="I2" s="221"/>
      <c r="J2" s="221"/>
      <c r="K2" s="187"/>
      <c r="L2" s="187"/>
      <c r="M2" s="187"/>
      <c r="N2" s="187"/>
      <c r="O2" s="187"/>
      <c r="P2" s="187"/>
      <c r="Q2" s="187"/>
      <c r="R2" s="187"/>
    </row>
    <row r="3" ht="41" customHeight="1" spans="1:18">
      <c r="A3" s="115"/>
      <c r="B3" s="115"/>
      <c r="C3" s="115"/>
      <c r="D3" s="115"/>
      <c r="E3" s="115"/>
      <c r="F3" s="118"/>
      <c r="G3" s="118"/>
      <c r="H3" s="115"/>
      <c r="I3" s="115"/>
      <c r="J3" s="115"/>
      <c r="K3" s="115"/>
      <c r="L3" s="115"/>
      <c r="M3" s="115"/>
      <c r="N3" s="115"/>
      <c r="O3" s="115"/>
      <c r="P3" s="118"/>
      <c r="Q3" s="118"/>
      <c r="R3" s="237" t="s">
        <v>13</v>
      </c>
    </row>
    <row r="4" ht="44.25" customHeight="1" spans="1:18">
      <c r="A4" s="188" t="s">
        <v>14</v>
      </c>
      <c r="B4" s="50" t="s">
        <v>15</v>
      </c>
      <c r="C4" s="50" t="s">
        <v>16</v>
      </c>
      <c r="D4" s="50" t="s">
        <v>17</v>
      </c>
      <c r="E4" s="50" t="s">
        <v>18</v>
      </c>
      <c r="F4" s="189" t="s">
        <v>19</v>
      </c>
      <c r="G4" s="189" t="s">
        <v>20</v>
      </c>
      <c r="H4" s="190" t="s">
        <v>21</v>
      </c>
      <c r="I4" s="222" t="s">
        <v>22</v>
      </c>
      <c r="J4" s="50" t="s">
        <v>23</v>
      </c>
      <c r="K4" s="50" t="s">
        <v>24</v>
      </c>
      <c r="L4" s="223" t="s">
        <v>25</v>
      </c>
      <c r="M4" s="224" t="s">
        <v>26</v>
      </c>
      <c r="N4" s="50" t="s">
        <v>27</v>
      </c>
      <c r="O4" s="50" t="s">
        <v>28</v>
      </c>
      <c r="P4" s="189" t="s">
        <v>29</v>
      </c>
      <c r="Q4" s="50" t="s">
        <v>30</v>
      </c>
      <c r="R4" s="238" t="s">
        <v>21</v>
      </c>
    </row>
    <row r="5" ht="20" customHeight="1" spans="1:19">
      <c r="A5" s="191" t="s">
        <v>31</v>
      </c>
      <c r="B5" s="54">
        <v>789030</v>
      </c>
      <c r="C5" s="54">
        <v>836373</v>
      </c>
      <c r="D5" s="54">
        <v>1229846</v>
      </c>
      <c r="E5" s="54">
        <v>824419</v>
      </c>
      <c r="F5" s="55">
        <v>47.0451580813823</v>
      </c>
      <c r="G5" s="54">
        <v>393473</v>
      </c>
      <c r="H5" s="192" t="s">
        <v>32</v>
      </c>
      <c r="I5" s="89" t="s">
        <v>33</v>
      </c>
      <c r="J5" s="87">
        <v>393579</v>
      </c>
      <c r="K5" s="87">
        <v>501256</v>
      </c>
      <c r="L5" s="225"/>
      <c r="M5" s="225"/>
      <c r="N5" s="54">
        <f>K5+M5+L5</f>
        <v>501256</v>
      </c>
      <c r="O5" s="54">
        <v>284804</v>
      </c>
      <c r="P5" s="55"/>
      <c r="Q5" s="239"/>
      <c r="R5" s="240" t="s">
        <v>34</v>
      </c>
      <c r="S5" s="241"/>
    </row>
    <row r="6" ht="20" customHeight="1" spans="1:19">
      <c r="A6" s="191" t="s">
        <v>35</v>
      </c>
      <c r="B6" s="54">
        <v>610378</v>
      </c>
      <c r="C6" s="56">
        <v>605018</v>
      </c>
      <c r="D6" s="56">
        <v>590766</v>
      </c>
      <c r="E6" s="56">
        <v>322526</v>
      </c>
      <c r="F6" s="55">
        <v>-2.3556323944081</v>
      </c>
      <c r="G6" s="54">
        <v>-14252</v>
      </c>
      <c r="H6" s="192"/>
      <c r="I6" s="89" t="s">
        <v>36</v>
      </c>
      <c r="J6" s="87"/>
      <c r="K6" s="87"/>
      <c r="L6" s="225"/>
      <c r="M6" s="225"/>
      <c r="N6" s="54"/>
      <c r="O6" s="54"/>
      <c r="P6" s="55"/>
      <c r="Q6" s="239"/>
      <c r="R6" s="242"/>
      <c r="S6" s="241"/>
    </row>
    <row r="7" ht="20" customHeight="1" spans="1:19">
      <c r="A7" s="193"/>
      <c r="B7" s="54"/>
      <c r="C7" s="56"/>
      <c r="D7" s="56"/>
      <c r="E7" s="56"/>
      <c r="F7" s="55"/>
      <c r="G7" s="54"/>
      <c r="H7" s="192"/>
      <c r="I7" s="89" t="s">
        <v>37</v>
      </c>
      <c r="J7" s="87">
        <v>3758</v>
      </c>
      <c r="K7" s="87">
        <v>6176</v>
      </c>
      <c r="L7" s="225"/>
      <c r="M7" s="225"/>
      <c r="N7" s="54">
        <f t="shared" ref="N6:N29" si="0">K7+M7+L7</f>
        <v>6176</v>
      </c>
      <c r="O7" s="54">
        <v>2882</v>
      </c>
      <c r="P7" s="55"/>
      <c r="Q7" s="239"/>
      <c r="R7" s="242"/>
      <c r="S7" s="241"/>
    </row>
    <row r="8" ht="20" customHeight="1" spans="1:19">
      <c r="A8" s="193"/>
      <c r="B8" s="54"/>
      <c r="C8" s="56"/>
      <c r="D8" s="56"/>
      <c r="E8" s="56"/>
      <c r="F8" s="55"/>
      <c r="G8" s="54"/>
      <c r="H8" s="192"/>
      <c r="I8" s="89" t="s">
        <v>38</v>
      </c>
      <c r="J8" s="87">
        <v>230827</v>
      </c>
      <c r="K8" s="56">
        <v>262627</v>
      </c>
      <c r="L8" s="225"/>
      <c r="M8" s="225">
        <v>3600</v>
      </c>
      <c r="N8" s="54">
        <f t="shared" si="0"/>
        <v>266227</v>
      </c>
      <c r="O8" s="54">
        <v>173031</v>
      </c>
      <c r="P8" s="55">
        <f t="shared" ref="P5:P22" si="1">(N8/K8-1)*100</f>
        <v>1.37076538208181</v>
      </c>
      <c r="Q8" s="239">
        <f>N8-K8</f>
        <v>3600</v>
      </c>
      <c r="R8" s="242"/>
      <c r="S8" s="241"/>
    </row>
    <row r="9" ht="20" customHeight="1" spans="1:19">
      <c r="A9" s="193"/>
      <c r="B9" s="54"/>
      <c r="C9" s="56"/>
      <c r="D9" s="56"/>
      <c r="E9" s="56"/>
      <c r="F9" s="55"/>
      <c r="G9" s="54"/>
      <c r="H9" s="192"/>
      <c r="I9" s="89" t="s">
        <v>39</v>
      </c>
      <c r="J9" s="87">
        <v>988441</v>
      </c>
      <c r="K9" s="87">
        <v>1063206</v>
      </c>
      <c r="L9" s="225">
        <f>16400+3000</f>
        <v>19400</v>
      </c>
      <c r="M9" s="225">
        <f>2400+4000+3600+9000</f>
        <v>19000</v>
      </c>
      <c r="N9" s="54">
        <f t="shared" si="0"/>
        <v>1101606</v>
      </c>
      <c r="O9" s="54">
        <v>713401</v>
      </c>
      <c r="P9" s="55">
        <f t="shared" si="1"/>
        <v>3.61171776682976</v>
      </c>
      <c r="Q9" s="239">
        <f>N9-K9</f>
        <v>38400</v>
      </c>
      <c r="R9" s="242"/>
      <c r="S9" s="241"/>
    </row>
    <row r="10" ht="20" customHeight="1" spans="1:19">
      <c r="A10" s="193"/>
      <c r="B10" s="54"/>
      <c r="C10" s="56"/>
      <c r="D10" s="56"/>
      <c r="E10" s="56"/>
      <c r="F10" s="55"/>
      <c r="G10" s="54"/>
      <c r="H10" s="192"/>
      <c r="I10" s="89" t="s">
        <v>40</v>
      </c>
      <c r="J10" s="87">
        <v>36994</v>
      </c>
      <c r="K10" s="87">
        <v>58894</v>
      </c>
      <c r="L10" s="225"/>
      <c r="M10" s="225"/>
      <c r="N10" s="54">
        <f t="shared" si="0"/>
        <v>58894</v>
      </c>
      <c r="O10" s="54">
        <v>18947</v>
      </c>
      <c r="P10" s="55"/>
      <c r="Q10" s="239"/>
      <c r="R10" s="242"/>
      <c r="S10" s="241"/>
    </row>
    <row r="11" ht="20" customHeight="1" spans="1:19">
      <c r="A11" s="193"/>
      <c r="B11" s="54"/>
      <c r="C11" s="56"/>
      <c r="D11" s="56"/>
      <c r="E11" s="56"/>
      <c r="F11" s="55"/>
      <c r="G11" s="54"/>
      <c r="H11" s="192"/>
      <c r="I11" s="89" t="s">
        <v>41</v>
      </c>
      <c r="J11" s="87">
        <v>49612</v>
      </c>
      <c r="K11" s="87">
        <v>62922</v>
      </c>
      <c r="L11" s="225"/>
      <c r="M11" s="225"/>
      <c r="N11" s="54">
        <f t="shared" si="0"/>
        <v>62922</v>
      </c>
      <c r="O11" s="54">
        <v>26398</v>
      </c>
      <c r="P11" s="55"/>
      <c r="Q11" s="239"/>
      <c r="R11" s="242"/>
      <c r="S11" s="241"/>
    </row>
    <row r="12" ht="20" customHeight="1" spans="1:19">
      <c r="A12" s="193"/>
      <c r="B12" s="54"/>
      <c r="C12" s="56"/>
      <c r="D12" s="56"/>
      <c r="E12" s="56"/>
      <c r="F12" s="55"/>
      <c r="G12" s="54"/>
      <c r="H12" s="192"/>
      <c r="I12" s="89" t="s">
        <v>42</v>
      </c>
      <c r="J12" s="87">
        <v>711919</v>
      </c>
      <c r="K12" s="87">
        <v>808370</v>
      </c>
      <c r="L12" s="225"/>
      <c r="M12" s="225"/>
      <c r="N12" s="54">
        <f t="shared" si="0"/>
        <v>808370</v>
      </c>
      <c r="O12" s="54">
        <v>580149</v>
      </c>
      <c r="P12" s="55"/>
      <c r="Q12" s="239"/>
      <c r="R12" s="242"/>
      <c r="S12" s="241"/>
    </row>
    <row r="13" ht="20" customHeight="1" spans="1:19">
      <c r="A13" s="193"/>
      <c r="B13" s="54"/>
      <c r="C13" s="56"/>
      <c r="D13" s="56"/>
      <c r="E13" s="56"/>
      <c r="F13" s="55"/>
      <c r="G13" s="54"/>
      <c r="H13" s="192"/>
      <c r="I13" s="89" t="s">
        <v>43</v>
      </c>
      <c r="J13" s="87">
        <v>460118</v>
      </c>
      <c r="K13" s="87">
        <v>545012</v>
      </c>
      <c r="L13" s="225"/>
      <c r="M13" s="225"/>
      <c r="N13" s="54">
        <f t="shared" si="0"/>
        <v>545012</v>
      </c>
      <c r="O13" s="54">
        <v>386696</v>
      </c>
      <c r="P13" s="55"/>
      <c r="Q13" s="239"/>
      <c r="R13" s="242"/>
      <c r="S13" s="241"/>
    </row>
    <row r="14" ht="20" customHeight="1" spans="1:19">
      <c r="A14" s="193"/>
      <c r="B14" s="54"/>
      <c r="C14" s="56"/>
      <c r="D14" s="56"/>
      <c r="E14" s="56"/>
      <c r="F14" s="55"/>
      <c r="G14" s="54"/>
      <c r="H14" s="192"/>
      <c r="I14" s="89" t="s">
        <v>44</v>
      </c>
      <c r="J14" s="87">
        <v>24154</v>
      </c>
      <c r="K14" s="87">
        <v>87451</v>
      </c>
      <c r="L14" s="225"/>
      <c r="M14" s="225"/>
      <c r="N14" s="54">
        <f t="shared" si="0"/>
        <v>87451</v>
      </c>
      <c r="O14" s="54">
        <v>38530</v>
      </c>
      <c r="P14" s="55"/>
      <c r="Q14" s="239"/>
      <c r="R14" s="242"/>
      <c r="S14" s="241"/>
    </row>
    <row r="15" ht="20" customHeight="1" spans="1:19">
      <c r="A15" s="193"/>
      <c r="B15" s="54"/>
      <c r="C15" s="56"/>
      <c r="D15" s="56"/>
      <c r="E15" s="56"/>
      <c r="F15" s="55"/>
      <c r="G15" s="54"/>
      <c r="H15" s="192"/>
      <c r="I15" s="89" t="s">
        <v>45</v>
      </c>
      <c r="J15" s="87">
        <v>310445</v>
      </c>
      <c r="K15" s="87">
        <v>250099</v>
      </c>
      <c r="L15" s="225">
        <f>29492+1600</f>
        <v>31092</v>
      </c>
      <c r="M15" s="225">
        <v>1000</v>
      </c>
      <c r="N15" s="54">
        <f t="shared" si="0"/>
        <v>282191</v>
      </c>
      <c r="O15" s="54">
        <v>155156</v>
      </c>
      <c r="P15" s="55">
        <f t="shared" si="1"/>
        <v>12.8317186394188</v>
      </c>
      <c r="Q15" s="239">
        <f>N15-K15</f>
        <v>32092</v>
      </c>
      <c r="R15" s="242"/>
      <c r="S15" s="241"/>
    </row>
    <row r="16" ht="20" customHeight="1" spans="1:19">
      <c r="A16" s="193"/>
      <c r="B16" s="54"/>
      <c r="C16" s="56"/>
      <c r="D16" s="56"/>
      <c r="E16" s="56"/>
      <c r="F16" s="55"/>
      <c r="G16" s="54"/>
      <c r="H16" s="192"/>
      <c r="I16" s="89" t="s">
        <v>46</v>
      </c>
      <c r="J16" s="87">
        <v>265450</v>
      </c>
      <c r="K16" s="87">
        <v>284266</v>
      </c>
      <c r="L16" s="225">
        <v>4000</v>
      </c>
      <c r="M16" s="225">
        <f>17000+1400+7000</f>
        <v>25400</v>
      </c>
      <c r="N16" s="54">
        <f t="shared" si="0"/>
        <v>313666</v>
      </c>
      <c r="O16" s="54">
        <v>145193</v>
      </c>
      <c r="P16" s="55">
        <f t="shared" si="1"/>
        <v>10.342425756158</v>
      </c>
      <c r="Q16" s="239">
        <f>N16-K16</f>
        <v>29400</v>
      </c>
      <c r="R16" s="242"/>
      <c r="S16" s="241"/>
    </row>
    <row r="17" ht="20" customHeight="1" spans="1:19">
      <c r="A17" s="191"/>
      <c r="B17" s="194"/>
      <c r="C17" s="56"/>
      <c r="D17" s="54"/>
      <c r="E17" s="54"/>
      <c r="F17" s="55"/>
      <c r="G17" s="195"/>
      <c r="H17" s="192"/>
      <c r="I17" s="89" t="s">
        <v>47</v>
      </c>
      <c r="J17" s="87">
        <v>85646</v>
      </c>
      <c r="K17" s="87">
        <v>117857</v>
      </c>
      <c r="L17" s="225">
        <v>700</v>
      </c>
      <c r="M17" s="225">
        <v>1000</v>
      </c>
      <c r="N17" s="54">
        <f t="shared" si="0"/>
        <v>119557</v>
      </c>
      <c r="O17" s="54">
        <v>39710</v>
      </c>
      <c r="P17" s="55">
        <f t="shared" si="1"/>
        <v>1.44242599081938</v>
      </c>
      <c r="Q17" s="239">
        <f>N17-K17</f>
        <v>1700</v>
      </c>
      <c r="R17" s="242"/>
      <c r="S17" s="241"/>
    </row>
    <row r="18" ht="20" customHeight="1" spans="1:19">
      <c r="A18" s="191"/>
      <c r="B18" s="194"/>
      <c r="C18" s="54"/>
      <c r="D18" s="54"/>
      <c r="E18" s="54"/>
      <c r="F18" s="55"/>
      <c r="G18" s="195"/>
      <c r="H18" s="192"/>
      <c r="I18" s="89" t="s">
        <v>48</v>
      </c>
      <c r="J18" s="87">
        <f t="shared" ref="J18:N18" si="2">SUM(J19:J22)</f>
        <v>91204</v>
      </c>
      <c r="K18" s="87">
        <f t="shared" si="2"/>
        <v>113254</v>
      </c>
      <c r="L18" s="225">
        <v>0</v>
      </c>
      <c r="M18" s="225"/>
      <c r="N18" s="87">
        <f>SUM(N19:N22)</f>
        <v>113254</v>
      </c>
      <c r="O18" s="87">
        <f>SUM(O19:O22)</f>
        <v>35703</v>
      </c>
      <c r="P18" s="55"/>
      <c r="Q18" s="239"/>
      <c r="R18" s="242"/>
      <c r="S18" s="241"/>
    </row>
    <row r="19" s="184" customFormat="1" ht="20" hidden="1" customHeight="1" spans="1:238">
      <c r="A19" s="196"/>
      <c r="B19" s="197"/>
      <c r="C19" s="198"/>
      <c r="D19" s="199"/>
      <c r="E19" s="199"/>
      <c r="F19" s="200"/>
      <c r="G19" s="201"/>
      <c r="H19" s="202"/>
      <c r="I19" s="226" t="s">
        <v>49</v>
      </c>
      <c r="J19" s="198">
        <v>65274</v>
      </c>
      <c r="K19" s="198">
        <v>83144</v>
      </c>
      <c r="L19" s="225"/>
      <c r="M19" s="227"/>
      <c r="N19" s="54">
        <f t="shared" si="0"/>
        <v>83144</v>
      </c>
      <c r="O19" s="54">
        <v>28768</v>
      </c>
      <c r="P19" s="228">
        <f t="shared" si="1"/>
        <v>0</v>
      </c>
      <c r="Q19" s="243">
        <f>N19-K19</f>
        <v>0</v>
      </c>
      <c r="R19" s="244"/>
      <c r="S19" s="241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245"/>
      <c r="BI19" s="245"/>
      <c r="BJ19" s="245"/>
      <c r="BK19" s="245"/>
      <c r="BL19" s="245"/>
      <c r="BM19" s="245"/>
      <c r="BN19" s="245"/>
      <c r="BO19" s="245"/>
      <c r="BP19" s="245"/>
      <c r="BQ19" s="245"/>
      <c r="BR19" s="245"/>
      <c r="BS19" s="245"/>
      <c r="BT19" s="245"/>
      <c r="BU19" s="245"/>
      <c r="BV19" s="245"/>
      <c r="BW19" s="245"/>
      <c r="BX19" s="245"/>
      <c r="BY19" s="245"/>
      <c r="BZ19" s="245"/>
      <c r="CA19" s="245"/>
      <c r="CB19" s="245"/>
      <c r="CC19" s="245"/>
      <c r="CD19" s="245"/>
      <c r="CE19" s="245"/>
      <c r="CF19" s="245"/>
      <c r="CG19" s="245"/>
      <c r="CH19" s="245"/>
      <c r="CI19" s="245"/>
      <c r="CJ19" s="245"/>
      <c r="CK19" s="245"/>
      <c r="CL19" s="245"/>
      <c r="CM19" s="245"/>
      <c r="CN19" s="245"/>
      <c r="CO19" s="245"/>
      <c r="CP19" s="245"/>
      <c r="CQ19" s="245"/>
      <c r="CR19" s="245"/>
      <c r="CS19" s="245"/>
      <c r="CT19" s="245"/>
      <c r="CU19" s="245"/>
      <c r="CV19" s="245"/>
      <c r="CW19" s="245"/>
      <c r="CX19" s="245"/>
      <c r="CY19" s="245"/>
      <c r="CZ19" s="245"/>
      <c r="DA19" s="245"/>
      <c r="DB19" s="245"/>
      <c r="DC19" s="245"/>
      <c r="DD19" s="245"/>
      <c r="DE19" s="245"/>
      <c r="DF19" s="245"/>
      <c r="DG19" s="245"/>
      <c r="DH19" s="245"/>
      <c r="DI19" s="245"/>
      <c r="DJ19" s="245"/>
      <c r="DK19" s="245"/>
      <c r="DL19" s="245"/>
      <c r="DM19" s="245"/>
      <c r="DN19" s="245"/>
      <c r="DO19" s="245"/>
      <c r="DP19" s="245"/>
      <c r="DQ19" s="245"/>
      <c r="DR19" s="245"/>
      <c r="DS19" s="245"/>
      <c r="DT19" s="245"/>
      <c r="DU19" s="245"/>
      <c r="DV19" s="245"/>
      <c r="DW19" s="245"/>
      <c r="DX19" s="245"/>
      <c r="DY19" s="245"/>
      <c r="DZ19" s="245"/>
      <c r="EA19" s="245"/>
      <c r="EB19" s="245"/>
      <c r="EC19" s="245"/>
      <c r="ED19" s="245"/>
      <c r="EE19" s="245"/>
      <c r="EF19" s="245"/>
      <c r="EG19" s="245"/>
      <c r="EH19" s="245"/>
      <c r="EI19" s="245"/>
      <c r="EJ19" s="245"/>
      <c r="EK19" s="245"/>
      <c r="EL19" s="245"/>
      <c r="EM19" s="245"/>
      <c r="EN19" s="245"/>
      <c r="EO19" s="245"/>
      <c r="EP19" s="245"/>
      <c r="EQ19" s="245"/>
      <c r="ER19" s="245"/>
      <c r="ES19" s="245"/>
      <c r="ET19" s="245"/>
      <c r="EU19" s="245"/>
      <c r="EV19" s="245"/>
      <c r="EW19" s="245"/>
      <c r="EX19" s="245"/>
      <c r="EY19" s="245"/>
      <c r="EZ19" s="245"/>
      <c r="FA19" s="245"/>
      <c r="FB19" s="245"/>
      <c r="FC19" s="245"/>
      <c r="FD19" s="245"/>
      <c r="FE19" s="245"/>
      <c r="FF19" s="245"/>
      <c r="FG19" s="245"/>
      <c r="FH19" s="245"/>
      <c r="FI19" s="245"/>
      <c r="FJ19" s="245"/>
      <c r="FK19" s="245"/>
      <c r="FL19" s="245"/>
      <c r="FM19" s="245"/>
      <c r="FN19" s="245"/>
      <c r="FO19" s="245"/>
      <c r="FP19" s="245"/>
      <c r="FQ19" s="245"/>
      <c r="FR19" s="245"/>
      <c r="FS19" s="245"/>
      <c r="FT19" s="245"/>
      <c r="FU19" s="245"/>
      <c r="FV19" s="245"/>
      <c r="FW19" s="245"/>
      <c r="FX19" s="245"/>
      <c r="FY19" s="245"/>
      <c r="FZ19" s="245"/>
      <c r="GA19" s="245"/>
      <c r="GB19" s="245"/>
      <c r="GC19" s="245"/>
      <c r="GD19" s="245"/>
      <c r="GE19" s="245"/>
      <c r="GF19" s="245"/>
      <c r="GG19" s="245"/>
      <c r="GH19" s="245"/>
      <c r="GI19" s="245"/>
      <c r="GJ19" s="245"/>
      <c r="GK19" s="245"/>
      <c r="GL19" s="245"/>
      <c r="GM19" s="245"/>
      <c r="GN19" s="245"/>
      <c r="GO19" s="245"/>
      <c r="GP19" s="245"/>
      <c r="GQ19" s="245"/>
      <c r="GR19" s="245"/>
      <c r="GS19" s="245"/>
      <c r="GT19" s="245"/>
      <c r="GU19" s="245"/>
      <c r="GV19" s="245"/>
      <c r="GW19" s="245"/>
      <c r="GX19" s="245"/>
      <c r="GY19" s="245"/>
      <c r="GZ19" s="245"/>
      <c r="HA19" s="245"/>
      <c r="HB19" s="245"/>
      <c r="HC19" s="245"/>
      <c r="HD19" s="245"/>
      <c r="HE19" s="245"/>
      <c r="HF19" s="245"/>
      <c r="HG19" s="245"/>
      <c r="HH19" s="245"/>
      <c r="HI19" s="245"/>
      <c r="HJ19" s="245"/>
      <c r="HK19" s="245"/>
      <c r="HL19" s="245"/>
      <c r="HM19" s="245"/>
      <c r="HN19" s="245"/>
      <c r="HO19" s="245"/>
      <c r="HP19" s="245"/>
      <c r="HQ19" s="245"/>
      <c r="HR19" s="245"/>
      <c r="HS19" s="245"/>
      <c r="HT19" s="245"/>
      <c r="HU19" s="245"/>
      <c r="HV19" s="245"/>
      <c r="HW19" s="245"/>
      <c r="HX19" s="245"/>
      <c r="HY19" s="245"/>
      <c r="HZ19" s="245"/>
      <c r="IA19" s="245"/>
      <c r="IB19" s="245"/>
      <c r="IC19" s="245"/>
      <c r="ID19" s="245"/>
    </row>
    <row r="20" s="184" customFormat="1" ht="20" hidden="1" customHeight="1" spans="1:238">
      <c r="A20" s="203"/>
      <c r="B20" s="204"/>
      <c r="C20" s="198"/>
      <c r="D20" s="199"/>
      <c r="E20" s="199"/>
      <c r="F20" s="200"/>
      <c r="G20" s="201"/>
      <c r="H20" s="202"/>
      <c r="I20" s="226" t="s">
        <v>50</v>
      </c>
      <c r="J20" s="198">
        <v>9491</v>
      </c>
      <c r="K20" s="198">
        <v>9492</v>
      </c>
      <c r="L20" s="225"/>
      <c r="M20" s="227"/>
      <c r="N20" s="54">
        <f t="shared" si="0"/>
        <v>9492</v>
      </c>
      <c r="O20" s="54">
        <v>3434</v>
      </c>
      <c r="P20" s="228">
        <f t="shared" si="1"/>
        <v>0</v>
      </c>
      <c r="Q20" s="243">
        <f>N20-K20</f>
        <v>0</v>
      </c>
      <c r="R20" s="244"/>
      <c r="S20" s="241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5"/>
      <c r="AN20" s="245"/>
      <c r="AO20" s="245"/>
      <c r="AP20" s="245"/>
      <c r="AQ20" s="245"/>
      <c r="AR20" s="245"/>
      <c r="AS20" s="245"/>
      <c r="AT20" s="245"/>
      <c r="AU20" s="245"/>
      <c r="AV20" s="245"/>
      <c r="AW20" s="245"/>
      <c r="AX20" s="245"/>
      <c r="AY20" s="245"/>
      <c r="AZ20" s="245"/>
      <c r="BA20" s="245"/>
      <c r="BB20" s="245"/>
      <c r="BC20" s="245"/>
      <c r="BD20" s="245"/>
      <c r="BE20" s="245"/>
      <c r="BF20" s="245"/>
      <c r="BG20" s="245"/>
      <c r="BH20" s="245"/>
      <c r="BI20" s="245"/>
      <c r="BJ20" s="245"/>
      <c r="BK20" s="245"/>
      <c r="BL20" s="245"/>
      <c r="BM20" s="245"/>
      <c r="BN20" s="245"/>
      <c r="BO20" s="245"/>
      <c r="BP20" s="245"/>
      <c r="BQ20" s="245"/>
      <c r="BR20" s="245"/>
      <c r="BS20" s="245"/>
      <c r="BT20" s="245"/>
      <c r="BU20" s="245"/>
      <c r="BV20" s="245"/>
      <c r="BW20" s="245"/>
      <c r="BX20" s="245"/>
      <c r="BY20" s="245"/>
      <c r="BZ20" s="245"/>
      <c r="CA20" s="245"/>
      <c r="CB20" s="245"/>
      <c r="CC20" s="245"/>
      <c r="CD20" s="245"/>
      <c r="CE20" s="245"/>
      <c r="CF20" s="245"/>
      <c r="CG20" s="245"/>
      <c r="CH20" s="245"/>
      <c r="CI20" s="245"/>
      <c r="CJ20" s="245"/>
      <c r="CK20" s="245"/>
      <c r="CL20" s="245"/>
      <c r="CM20" s="245"/>
      <c r="CN20" s="245"/>
      <c r="CO20" s="245"/>
      <c r="CP20" s="245"/>
      <c r="CQ20" s="245"/>
      <c r="CR20" s="245"/>
      <c r="CS20" s="245"/>
      <c r="CT20" s="245"/>
      <c r="CU20" s="245"/>
      <c r="CV20" s="245"/>
      <c r="CW20" s="245"/>
      <c r="CX20" s="245"/>
      <c r="CY20" s="245"/>
      <c r="CZ20" s="245"/>
      <c r="DA20" s="245"/>
      <c r="DB20" s="245"/>
      <c r="DC20" s="245"/>
      <c r="DD20" s="245"/>
      <c r="DE20" s="245"/>
      <c r="DF20" s="245"/>
      <c r="DG20" s="245"/>
      <c r="DH20" s="245"/>
      <c r="DI20" s="245"/>
      <c r="DJ20" s="245"/>
      <c r="DK20" s="245"/>
      <c r="DL20" s="245"/>
      <c r="DM20" s="245"/>
      <c r="DN20" s="245"/>
      <c r="DO20" s="245"/>
      <c r="DP20" s="245"/>
      <c r="DQ20" s="245"/>
      <c r="DR20" s="245"/>
      <c r="DS20" s="245"/>
      <c r="DT20" s="245"/>
      <c r="DU20" s="245"/>
      <c r="DV20" s="245"/>
      <c r="DW20" s="245"/>
      <c r="DX20" s="245"/>
      <c r="DY20" s="245"/>
      <c r="DZ20" s="245"/>
      <c r="EA20" s="245"/>
      <c r="EB20" s="245"/>
      <c r="EC20" s="245"/>
      <c r="ED20" s="245"/>
      <c r="EE20" s="245"/>
      <c r="EF20" s="245"/>
      <c r="EG20" s="245"/>
      <c r="EH20" s="245"/>
      <c r="EI20" s="245"/>
      <c r="EJ20" s="245"/>
      <c r="EK20" s="245"/>
      <c r="EL20" s="245"/>
      <c r="EM20" s="245"/>
      <c r="EN20" s="245"/>
      <c r="EO20" s="245"/>
      <c r="EP20" s="245"/>
      <c r="EQ20" s="245"/>
      <c r="ER20" s="245"/>
      <c r="ES20" s="245"/>
      <c r="ET20" s="245"/>
      <c r="EU20" s="245"/>
      <c r="EV20" s="245"/>
      <c r="EW20" s="245"/>
      <c r="EX20" s="245"/>
      <c r="EY20" s="245"/>
      <c r="EZ20" s="245"/>
      <c r="FA20" s="245"/>
      <c r="FB20" s="245"/>
      <c r="FC20" s="245"/>
      <c r="FD20" s="245"/>
      <c r="FE20" s="245"/>
      <c r="FF20" s="245"/>
      <c r="FG20" s="245"/>
      <c r="FH20" s="245"/>
      <c r="FI20" s="245"/>
      <c r="FJ20" s="245"/>
      <c r="FK20" s="245"/>
      <c r="FL20" s="245"/>
      <c r="FM20" s="245"/>
      <c r="FN20" s="245"/>
      <c r="FO20" s="245"/>
      <c r="FP20" s="245"/>
      <c r="FQ20" s="245"/>
      <c r="FR20" s="245"/>
      <c r="FS20" s="245"/>
      <c r="FT20" s="245"/>
      <c r="FU20" s="245"/>
      <c r="FV20" s="245"/>
      <c r="FW20" s="245"/>
      <c r="FX20" s="245"/>
      <c r="FY20" s="245"/>
      <c r="FZ20" s="245"/>
      <c r="GA20" s="245"/>
      <c r="GB20" s="245"/>
      <c r="GC20" s="245"/>
      <c r="GD20" s="245"/>
      <c r="GE20" s="245"/>
      <c r="GF20" s="245"/>
      <c r="GG20" s="245"/>
      <c r="GH20" s="245"/>
      <c r="GI20" s="245"/>
      <c r="GJ20" s="245"/>
      <c r="GK20" s="245"/>
      <c r="GL20" s="245"/>
      <c r="GM20" s="245"/>
      <c r="GN20" s="245"/>
      <c r="GO20" s="245"/>
      <c r="GP20" s="245"/>
      <c r="GQ20" s="245"/>
      <c r="GR20" s="245"/>
      <c r="GS20" s="245"/>
      <c r="GT20" s="245"/>
      <c r="GU20" s="245"/>
      <c r="GV20" s="245"/>
      <c r="GW20" s="245"/>
      <c r="GX20" s="245"/>
      <c r="GY20" s="245"/>
      <c r="GZ20" s="245"/>
      <c r="HA20" s="245"/>
      <c r="HB20" s="245"/>
      <c r="HC20" s="245"/>
      <c r="HD20" s="245"/>
      <c r="HE20" s="245"/>
      <c r="HF20" s="245"/>
      <c r="HG20" s="245"/>
      <c r="HH20" s="245"/>
      <c r="HI20" s="245"/>
      <c r="HJ20" s="245"/>
      <c r="HK20" s="245"/>
      <c r="HL20" s="245"/>
      <c r="HM20" s="245"/>
      <c r="HN20" s="245"/>
      <c r="HO20" s="245"/>
      <c r="HP20" s="245"/>
      <c r="HQ20" s="245"/>
      <c r="HR20" s="245"/>
      <c r="HS20" s="245"/>
      <c r="HT20" s="245"/>
      <c r="HU20" s="245"/>
      <c r="HV20" s="245"/>
      <c r="HW20" s="245"/>
      <c r="HX20" s="245"/>
      <c r="HY20" s="245"/>
      <c r="HZ20" s="245"/>
      <c r="IA20" s="245"/>
      <c r="IB20" s="245"/>
      <c r="IC20" s="245"/>
      <c r="ID20" s="245"/>
    </row>
    <row r="21" s="184" customFormat="1" ht="20" hidden="1" customHeight="1" spans="1:238">
      <c r="A21" s="203"/>
      <c r="B21" s="204"/>
      <c r="C21" s="198"/>
      <c r="D21" s="199"/>
      <c r="E21" s="199"/>
      <c r="F21" s="200"/>
      <c r="G21" s="201"/>
      <c r="H21" s="202"/>
      <c r="I21" s="226" t="s">
        <v>51</v>
      </c>
      <c r="J21" s="198">
        <v>1294</v>
      </c>
      <c r="K21" s="198">
        <v>3452</v>
      </c>
      <c r="L21" s="225"/>
      <c r="M21" s="227"/>
      <c r="N21" s="54">
        <f t="shared" si="0"/>
        <v>3452</v>
      </c>
      <c r="O21" s="54">
        <v>206</v>
      </c>
      <c r="P21" s="228">
        <f t="shared" si="1"/>
        <v>0</v>
      </c>
      <c r="Q21" s="243">
        <f>N21-K21</f>
        <v>0</v>
      </c>
      <c r="R21" s="244"/>
      <c r="S21" s="241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45"/>
      <c r="BE21" s="245"/>
      <c r="BF21" s="245"/>
      <c r="BG21" s="245"/>
      <c r="BH21" s="245"/>
      <c r="BI21" s="245"/>
      <c r="BJ21" s="245"/>
      <c r="BK21" s="245"/>
      <c r="BL21" s="245"/>
      <c r="BM21" s="245"/>
      <c r="BN21" s="245"/>
      <c r="BO21" s="245"/>
      <c r="BP21" s="245"/>
      <c r="BQ21" s="245"/>
      <c r="BR21" s="245"/>
      <c r="BS21" s="245"/>
      <c r="BT21" s="245"/>
      <c r="BU21" s="245"/>
      <c r="BV21" s="245"/>
      <c r="BW21" s="245"/>
      <c r="BX21" s="245"/>
      <c r="BY21" s="245"/>
      <c r="BZ21" s="245"/>
      <c r="CA21" s="245"/>
      <c r="CB21" s="245"/>
      <c r="CC21" s="245"/>
      <c r="CD21" s="245"/>
      <c r="CE21" s="245"/>
      <c r="CF21" s="245"/>
      <c r="CG21" s="245"/>
      <c r="CH21" s="245"/>
      <c r="CI21" s="245"/>
      <c r="CJ21" s="245"/>
      <c r="CK21" s="245"/>
      <c r="CL21" s="245"/>
      <c r="CM21" s="245"/>
      <c r="CN21" s="245"/>
      <c r="CO21" s="245"/>
      <c r="CP21" s="245"/>
      <c r="CQ21" s="245"/>
      <c r="CR21" s="245"/>
      <c r="CS21" s="245"/>
      <c r="CT21" s="245"/>
      <c r="CU21" s="245"/>
      <c r="CV21" s="245"/>
      <c r="CW21" s="245"/>
      <c r="CX21" s="245"/>
      <c r="CY21" s="245"/>
      <c r="CZ21" s="245"/>
      <c r="DA21" s="245"/>
      <c r="DB21" s="245"/>
      <c r="DC21" s="245"/>
      <c r="DD21" s="245"/>
      <c r="DE21" s="245"/>
      <c r="DF21" s="245"/>
      <c r="DG21" s="245"/>
      <c r="DH21" s="245"/>
      <c r="DI21" s="245"/>
      <c r="DJ21" s="245"/>
      <c r="DK21" s="245"/>
      <c r="DL21" s="245"/>
      <c r="DM21" s="245"/>
      <c r="DN21" s="245"/>
      <c r="DO21" s="245"/>
      <c r="DP21" s="245"/>
      <c r="DQ21" s="245"/>
      <c r="DR21" s="245"/>
      <c r="DS21" s="245"/>
      <c r="DT21" s="245"/>
      <c r="DU21" s="245"/>
      <c r="DV21" s="245"/>
      <c r="DW21" s="245"/>
      <c r="DX21" s="245"/>
      <c r="DY21" s="245"/>
      <c r="DZ21" s="245"/>
      <c r="EA21" s="245"/>
      <c r="EB21" s="245"/>
      <c r="EC21" s="245"/>
      <c r="ED21" s="245"/>
      <c r="EE21" s="245"/>
      <c r="EF21" s="245"/>
      <c r="EG21" s="245"/>
      <c r="EH21" s="245"/>
      <c r="EI21" s="245"/>
      <c r="EJ21" s="245"/>
      <c r="EK21" s="245"/>
      <c r="EL21" s="245"/>
      <c r="EM21" s="245"/>
      <c r="EN21" s="245"/>
      <c r="EO21" s="245"/>
      <c r="EP21" s="245"/>
      <c r="EQ21" s="245"/>
      <c r="ER21" s="245"/>
      <c r="ES21" s="245"/>
      <c r="ET21" s="245"/>
      <c r="EU21" s="245"/>
      <c r="EV21" s="245"/>
      <c r="EW21" s="245"/>
      <c r="EX21" s="245"/>
      <c r="EY21" s="245"/>
      <c r="EZ21" s="245"/>
      <c r="FA21" s="245"/>
      <c r="FB21" s="245"/>
      <c r="FC21" s="245"/>
      <c r="FD21" s="245"/>
      <c r="FE21" s="245"/>
      <c r="FF21" s="245"/>
      <c r="FG21" s="245"/>
      <c r="FH21" s="245"/>
      <c r="FI21" s="245"/>
      <c r="FJ21" s="245"/>
      <c r="FK21" s="245"/>
      <c r="FL21" s="245"/>
      <c r="FM21" s="245"/>
      <c r="FN21" s="245"/>
      <c r="FO21" s="245"/>
      <c r="FP21" s="245"/>
      <c r="FQ21" s="245"/>
      <c r="FR21" s="245"/>
      <c r="FS21" s="245"/>
      <c r="FT21" s="245"/>
      <c r="FU21" s="245"/>
      <c r="FV21" s="245"/>
      <c r="FW21" s="245"/>
      <c r="FX21" s="245"/>
      <c r="FY21" s="245"/>
      <c r="FZ21" s="245"/>
      <c r="GA21" s="245"/>
      <c r="GB21" s="245"/>
      <c r="GC21" s="245"/>
      <c r="GD21" s="245"/>
      <c r="GE21" s="245"/>
      <c r="GF21" s="245"/>
      <c r="GG21" s="245"/>
      <c r="GH21" s="245"/>
      <c r="GI21" s="245"/>
      <c r="GJ21" s="245"/>
      <c r="GK21" s="245"/>
      <c r="GL21" s="245"/>
      <c r="GM21" s="245"/>
      <c r="GN21" s="245"/>
      <c r="GO21" s="245"/>
      <c r="GP21" s="245"/>
      <c r="GQ21" s="245"/>
      <c r="GR21" s="245"/>
      <c r="GS21" s="245"/>
      <c r="GT21" s="245"/>
      <c r="GU21" s="245"/>
      <c r="GV21" s="245"/>
      <c r="GW21" s="245"/>
      <c r="GX21" s="245"/>
      <c r="GY21" s="245"/>
      <c r="GZ21" s="245"/>
      <c r="HA21" s="245"/>
      <c r="HB21" s="245"/>
      <c r="HC21" s="245"/>
      <c r="HD21" s="245"/>
      <c r="HE21" s="245"/>
      <c r="HF21" s="245"/>
      <c r="HG21" s="245"/>
      <c r="HH21" s="245"/>
      <c r="HI21" s="245"/>
      <c r="HJ21" s="245"/>
      <c r="HK21" s="245"/>
      <c r="HL21" s="245"/>
      <c r="HM21" s="245"/>
      <c r="HN21" s="245"/>
      <c r="HO21" s="245"/>
      <c r="HP21" s="245"/>
      <c r="HQ21" s="245"/>
      <c r="HR21" s="245"/>
      <c r="HS21" s="245"/>
      <c r="HT21" s="245"/>
      <c r="HU21" s="245"/>
      <c r="HV21" s="245"/>
      <c r="HW21" s="245"/>
      <c r="HX21" s="245"/>
      <c r="HY21" s="245"/>
      <c r="HZ21" s="245"/>
      <c r="IA21" s="245"/>
      <c r="IB21" s="245"/>
      <c r="IC21" s="245"/>
      <c r="ID21" s="245"/>
    </row>
    <row r="22" s="184" customFormat="1" ht="20" hidden="1" customHeight="1" spans="1:238">
      <c r="A22" s="205"/>
      <c r="B22" s="206"/>
      <c r="C22" s="198"/>
      <c r="D22" s="199"/>
      <c r="E22" s="199"/>
      <c r="F22" s="200"/>
      <c r="G22" s="201"/>
      <c r="H22" s="202"/>
      <c r="I22" s="226" t="s">
        <v>52</v>
      </c>
      <c r="J22" s="198">
        <v>15145</v>
      </c>
      <c r="K22" s="198">
        <v>17166</v>
      </c>
      <c r="L22" s="225"/>
      <c r="M22" s="227"/>
      <c r="N22" s="54">
        <f t="shared" si="0"/>
        <v>17166</v>
      </c>
      <c r="O22" s="54">
        <v>3295</v>
      </c>
      <c r="P22" s="228">
        <f t="shared" si="1"/>
        <v>0</v>
      </c>
      <c r="Q22" s="243">
        <f>N22-K22</f>
        <v>0</v>
      </c>
      <c r="R22" s="244"/>
      <c r="S22" s="241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  <c r="DE22" s="245"/>
      <c r="DF22" s="245"/>
      <c r="DG22" s="245"/>
      <c r="DH22" s="245"/>
      <c r="DI22" s="245"/>
      <c r="DJ22" s="245"/>
      <c r="DK22" s="245"/>
      <c r="DL22" s="245"/>
      <c r="DM22" s="245"/>
      <c r="DN22" s="245"/>
      <c r="DO22" s="245"/>
      <c r="DP22" s="245"/>
      <c r="DQ22" s="245"/>
      <c r="DR22" s="245"/>
      <c r="DS22" s="245"/>
      <c r="DT22" s="245"/>
      <c r="DU22" s="245"/>
      <c r="DV22" s="245"/>
      <c r="DW22" s="245"/>
      <c r="DX22" s="245"/>
      <c r="DY22" s="245"/>
      <c r="DZ22" s="245"/>
      <c r="EA22" s="245"/>
      <c r="EB22" s="245"/>
      <c r="EC22" s="245"/>
      <c r="ED22" s="245"/>
      <c r="EE22" s="245"/>
      <c r="EF22" s="245"/>
      <c r="EG22" s="245"/>
      <c r="EH22" s="245"/>
      <c r="EI22" s="245"/>
      <c r="EJ22" s="245"/>
      <c r="EK22" s="245"/>
      <c r="EL22" s="245"/>
      <c r="EM22" s="245"/>
      <c r="EN22" s="245"/>
      <c r="EO22" s="245"/>
      <c r="EP22" s="245"/>
      <c r="EQ22" s="245"/>
      <c r="ER22" s="245"/>
      <c r="ES22" s="245"/>
      <c r="ET22" s="245"/>
      <c r="EU22" s="245"/>
      <c r="EV22" s="245"/>
      <c r="EW22" s="245"/>
      <c r="EX22" s="245"/>
      <c r="EY22" s="245"/>
      <c r="EZ22" s="245"/>
      <c r="FA22" s="245"/>
      <c r="FB22" s="245"/>
      <c r="FC22" s="245"/>
      <c r="FD22" s="245"/>
      <c r="FE22" s="245"/>
      <c r="FF22" s="245"/>
      <c r="FG22" s="245"/>
      <c r="FH22" s="245"/>
      <c r="FI22" s="245"/>
      <c r="FJ22" s="245"/>
      <c r="FK22" s="245"/>
      <c r="FL22" s="245"/>
      <c r="FM22" s="245"/>
      <c r="FN22" s="245"/>
      <c r="FO22" s="245"/>
      <c r="FP22" s="245"/>
      <c r="FQ22" s="245"/>
      <c r="FR22" s="245"/>
      <c r="FS22" s="245"/>
      <c r="FT22" s="245"/>
      <c r="FU22" s="245"/>
      <c r="FV22" s="245"/>
      <c r="FW22" s="245"/>
      <c r="FX22" s="245"/>
      <c r="FY22" s="245"/>
      <c r="FZ22" s="245"/>
      <c r="GA22" s="245"/>
      <c r="GB22" s="245"/>
      <c r="GC22" s="245"/>
      <c r="GD22" s="245"/>
      <c r="GE22" s="245"/>
      <c r="GF22" s="245"/>
      <c r="GG22" s="245"/>
      <c r="GH22" s="245"/>
      <c r="GI22" s="245"/>
      <c r="GJ22" s="245"/>
      <c r="GK22" s="245"/>
      <c r="GL22" s="245"/>
      <c r="GM22" s="245"/>
      <c r="GN22" s="245"/>
      <c r="GO22" s="245"/>
      <c r="GP22" s="245"/>
      <c r="GQ22" s="245"/>
      <c r="GR22" s="245"/>
      <c r="GS22" s="245"/>
      <c r="GT22" s="245"/>
      <c r="GU22" s="245"/>
      <c r="GV22" s="245"/>
      <c r="GW22" s="245"/>
      <c r="GX22" s="245"/>
      <c r="GY22" s="245"/>
      <c r="GZ22" s="245"/>
      <c r="HA22" s="245"/>
      <c r="HB22" s="245"/>
      <c r="HC22" s="245"/>
      <c r="HD22" s="245"/>
      <c r="HE22" s="245"/>
      <c r="HF22" s="245"/>
      <c r="HG22" s="245"/>
      <c r="HH22" s="245"/>
      <c r="HI22" s="245"/>
      <c r="HJ22" s="245"/>
      <c r="HK22" s="245"/>
      <c r="HL22" s="245"/>
      <c r="HM22" s="245"/>
      <c r="HN22" s="245"/>
      <c r="HO22" s="245"/>
      <c r="HP22" s="245"/>
      <c r="HQ22" s="245"/>
      <c r="HR22" s="245"/>
      <c r="HS22" s="245"/>
      <c r="HT22" s="245"/>
      <c r="HU22" s="245"/>
      <c r="HV22" s="245"/>
      <c r="HW22" s="245"/>
      <c r="HX22" s="245"/>
      <c r="HY22" s="245"/>
      <c r="HZ22" s="245"/>
      <c r="IA22" s="245"/>
      <c r="IB22" s="245"/>
      <c r="IC22" s="245"/>
      <c r="ID22" s="245"/>
    </row>
    <row r="23" ht="20" customHeight="1" spans="1:19">
      <c r="A23" s="191"/>
      <c r="B23" s="56"/>
      <c r="C23" s="56"/>
      <c r="D23" s="56"/>
      <c r="E23" s="56"/>
      <c r="F23" s="55"/>
      <c r="G23" s="54"/>
      <c r="H23" s="192"/>
      <c r="I23" s="89" t="s">
        <v>53</v>
      </c>
      <c r="J23" s="86"/>
      <c r="K23" s="87"/>
      <c r="L23" s="225"/>
      <c r="M23" s="225"/>
      <c r="N23" s="54"/>
      <c r="O23" s="54"/>
      <c r="P23" s="55"/>
      <c r="Q23" s="239"/>
      <c r="R23" s="242"/>
      <c r="S23" s="241"/>
    </row>
    <row r="24" ht="20" customHeight="1" spans="1:19">
      <c r="A24" s="191"/>
      <c r="B24" s="56"/>
      <c r="C24" s="56"/>
      <c r="D24" s="56"/>
      <c r="E24" s="56"/>
      <c r="F24" s="55"/>
      <c r="G24" s="54"/>
      <c r="H24" s="192"/>
      <c r="I24" s="89" t="s">
        <v>54</v>
      </c>
      <c r="J24" s="87">
        <v>25622</v>
      </c>
      <c r="K24" s="87">
        <v>35002</v>
      </c>
      <c r="L24" s="225"/>
      <c r="M24" s="225"/>
      <c r="N24" s="54">
        <f t="shared" si="0"/>
        <v>35002</v>
      </c>
      <c r="O24" s="54">
        <v>26308</v>
      </c>
      <c r="P24" s="55"/>
      <c r="Q24" s="239"/>
      <c r="R24" s="242"/>
      <c r="S24" s="241"/>
    </row>
    <row r="25" ht="20" customHeight="1" spans="1:19">
      <c r="A25" s="193"/>
      <c r="B25" s="56"/>
      <c r="C25" s="56"/>
      <c r="D25" s="56"/>
      <c r="E25" s="56"/>
      <c r="F25" s="55"/>
      <c r="G25" s="54"/>
      <c r="H25" s="192"/>
      <c r="I25" s="89" t="s">
        <v>55</v>
      </c>
      <c r="J25" s="87">
        <v>67674</v>
      </c>
      <c r="K25" s="87">
        <v>100121</v>
      </c>
      <c r="L25" s="225"/>
      <c r="M25" s="225"/>
      <c r="N25" s="54">
        <f t="shared" si="0"/>
        <v>100121</v>
      </c>
      <c r="O25" s="54">
        <v>54331</v>
      </c>
      <c r="P25" s="55"/>
      <c r="Q25" s="239"/>
      <c r="R25" s="242"/>
      <c r="S25" s="241"/>
    </row>
    <row r="26" ht="20" customHeight="1" spans="1:19">
      <c r="A26" s="193"/>
      <c r="B26" s="56"/>
      <c r="C26" s="56"/>
      <c r="D26" s="56"/>
      <c r="E26" s="56"/>
      <c r="F26" s="55"/>
      <c r="G26" s="54"/>
      <c r="H26" s="192"/>
      <c r="I26" s="89" t="s">
        <v>56</v>
      </c>
      <c r="J26" s="87">
        <v>33859</v>
      </c>
      <c r="K26" s="87">
        <v>32700</v>
      </c>
      <c r="L26" s="225">
        <v>2460</v>
      </c>
      <c r="M26" s="225"/>
      <c r="N26" s="54">
        <f t="shared" si="0"/>
        <v>35160</v>
      </c>
      <c r="O26" s="54">
        <v>17281</v>
      </c>
      <c r="P26" s="55">
        <f>(N26/K26-1)*100</f>
        <v>7.52293577981651</v>
      </c>
      <c r="Q26" s="239">
        <f>N26-K26</f>
        <v>2460</v>
      </c>
      <c r="R26" s="242"/>
      <c r="S26" s="241"/>
    </row>
    <row r="27" ht="20" customHeight="1" spans="1:19">
      <c r="A27" s="193"/>
      <c r="B27" s="56"/>
      <c r="C27" s="56"/>
      <c r="D27" s="56"/>
      <c r="E27" s="56"/>
      <c r="F27" s="55"/>
      <c r="G27" s="54"/>
      <c r="H27" s="192"/>
      <c r="I27" s="89" t="s">
        <v>57</v>
      </c>
      <c r="J27" s="87"/>
      <c r="K27" s="87">
        <v>26700</v>
      </c>
      <c r="L27" s="225"/>
      <c r="M27" s="225"/>
      <c r="N27" s="54">
        <f t="shared" si="0"/>
        <v>26700</v>
      </c>
      <c r="O27" s="54"/>
      <c r="P27" s="55"/>
      <c r="Q27" s="239"/>
      <c r="R27" s="242"/>
      <c r="S27" s="241"/>
    </row>
    <row r="28" ht="20" customHeight="1" spans="1:19">
      <c r="A28" s="207"/>
      <c r="B28" s="56"/>
      <c r="C28" s="56"/>
      <c r="D28" s="56"/>
      <c r="E28" s="56"/>
      <c r="F28" s="55"/>
      <c r="G28" s="54"/>
      <c r="H28" s="192"/>
      <c r="I28" s="229" t="s">
        <v>58</v>
      </c>
      <c r="J28" s="87">
        <v>70084</v>
      </c>
      <c r="K28" s="87">
        <v>73827</v>
      </c>
      <c r="L28" s="225"/>
      <c r="M28" s="225"/>
      <c r="N28" s="54">
        <f t="shared" si="0"/>
        <v>73827</v>
      </c>
      <c r="O28" s="54">
        <v>13895</v>
      </c>
      <c r="P28" s="55"/>
      <c r="Q28" s="239"/>
      <c r="R28" s="242"/>
      <c r="S28" s="241"/>
    </row>
    <row r="29" ht="20" customHeight="1" spans="1:19">
      <c r="A29" s="193"/>
      <c r="B29" s="56"/>
      <c r="C29" s="56"/>
      <c r="D29" s="56"/>
      <c r="E29" s="56"/>
      <c r="F29" s="55"/>
      <c r="G29" s="54"/>
      <c r="H29" s="192"/>
      <c r="I29" s="89" t="s">
        <v>59</v>
      </c>
      <c r="J29" s="87">
        <v>2010</v>
      </c>
      <c r="K29" s="87">
        <v>10200</v>
      </c>
      <c r="L29" s="225"/>
      <c r="M29" s="225"/>
      <c r="N29" s="54">
        <f t="shared" si="0"/>
        <v>10200</v>
      </c>
      <c r="O29" s="54">
        <v>217</v>
      </c>
      <c r="P29" s="55"/>
      <c r="Q29" s="239"/>
      <c r="R29" s="242"/>
      <c r="S29" s="241"/>
    </row>
    <row r="30" ht="20" customHeight="1" spans="1:18">
      <c r="A30" s="208"/>
      <c r="B30" s="56"/>
      <c r="C30" s="56"/>
      <c r="D30" s="56"/>
      <c r="E30" s="56"/>
      <c r="F30" s="55"/>
      <c r="G30" s="54"/>
      <c r="H30" s="192"/>
      <c r="I30" s="89"/>
      <c r="J30" s="86"/>
      <c r="K30" s="87"/>
      <c r="L30" s="225"/>
      <c r="M30" s="225"/>
      <c r="N30" s="230"/>
      <c r="O30" s="230"/>
      <c r="P30" s="103"/>
      <c r="Q30" s="246"/>
      <c r="R30" s="242"/>
    </row>
    <row r="31" ht="20" customHeight="1" spans="1:18">
      <c r="A31" s="209"/>
      <c r="B31" s="210"/>
      <c r="C31" s="56"/>
      <c r="D31" s="54"/>
      <c r="E31" s="54"/>
      <c r="F31" s="55"/>
      <c r="G31" s="195"/>
      <c r="H31" s="192"/>
      <c r="I31" s="89"/>
      <c r="J31" s="86"/>
      <c r="K31" s="87"/>
      <c r="L31" s="225"/>
      <c r="M31" s="225"/>
      <c r="N31" s="230"/>
      <c r="O31" s="230"/>
      <c r="P31" s="103"/>
      <c r="Q31" s="246"/>
      <c r="R31" s="242"/>
    </row>
    <row r="32" ht="20" customHeight="1" spans="1:18">
      <c r="A32" s="211" t="s">
        <v>60</v>
      </c>
      <c r="B32" s="56">
        <v>1399408</v>
      </c>
      <c r="C32" s="56">
        <v>1441391</v>
      </c>
      <c r="D32" s="56">
        <v>1820612</v>
      </c>
      <c r="E32" s="56">
        <v>1146945</v>
      </c>
      <c r="F32" s="55">
        <v>26.3093775387802</v>
      </c>
      <c r="G32" s="54">
        <v>379221</v>
      </c>
      <c r="H32" s="192"/>
      <c r="I32" s="231" t="s">
        <v>61</v>
      </c>
      <c r="J32" s="56">
        <f>SUM(J5:J18)+SUM(J23:J29)</f>
        <v>3851396</v>
      </c>
      <c r="K32" s="56">
        <f>SUM(K5:K18)+SUM(K23:K29)</f>
        <v>4439940</v>
      </c>
      <c r="L32" s="225">
        <f t="shared" ref="J32:O32" si="3">SUM(L5:L18)+SUM(L23:L29)</f>
        <v>57652</v>
      </c>
      <c r="M32" s="225">
        <f t="shared" si="3"/>
        <v>50000</v>
      </c>
      <c r="N32" s="56">
        <f t="shared" si="3"/>
        <v>4547592</v>
      </c>
      <c r="O32" s="56">
        <f t="shared" si="3"/>
        <v>2712632</v>
      </c>
      <c r="P32" s="55">
        <f t="shared" ref="P32:P36" si="4">(N32/K32-1)*100</f>
        <v>2.42462735982918</v>
      </c>
      <c r="Q32" s="239">
        <f t="shared" ref="Q32:Q36" si="5">N32-K32</f>
        <v>107652</v>
      </c>
      <c r="R32" s="242"/>
    </row>
    <row r="33" ht="20" customHeight="1" spans="1:18">
      <c r="A33" s="212" t="s">
        <v>62</v>
      </c>
      <c r="B33" s="56">
        <v>180521</v>
      </c>
      <c r="C33" s="56">
        <v>180521</v>
      </c>
      <c r="D33" s="54">
        <v>180521</v>
      </c>
      <c r="E33" s="54"/>
      <c r="F33" s="55"/>
      <c r="G33" s="54"/>
      <c r="H33" s="192"/>
      <c r="I33" s="232" t="s">
        <v>63</v>
      </c>
      <c r="J33" s="87">
        <v>308435</v>
      </c>
      <c r="K33" s="87">
        <v>290881</v>
      </c>
      <c r="L33" s="225"/>
      <c r="M33" s="225">
        <f>372562+6659</f>
        <v>379221</v>
      </c>
      <c r="N33" s="54">
        <f>K33+M33</f>
        <v>670102</v>
      </c>
      <c r="O33" s="54"/>
      <c r="P33" s="55">
        <f t="shared" si="4"/>
        <v>130.369807584545</v>
      </c>
      <c r="Q33" s="239">
        <f t="shared" si="5"/>
        <v>379221</v>
      </c>
      <c r="R33" s="242"/>
    </row>
    <row r="34" ht="20" customHeight="1" spans="1:18">
      <c r="A34" s="212" t="s">
        <v>64</v>
      </c>
      <c r="B34" s="56">
        <f>2196479-B33</f>
        <v>2015958</v>
      </c>
      <c r="C34" s="56">
        <v>1499560</v>
      </c>
      <c r="D34" s="54">
        <v>1499560</v>
      </c>
      <c r="E34" s="54"/>
      <c r="F34" s="55"/>
      <c r="G34" s="54"/>
      <c r="H34" s="192"/>
      <c r="I34" s="232" t="s">
        <v>65</v>
      </c>
      <c r="J34" s="87"/>
      <c r="K34" s="87"/>
      <c r="L34" s="225"/>
      <c r="M34" s="225"/>
      <c r="N34" s="54"/>
      <c r="O34" s="54"/>
      <c r="P34" s="55"/>
      <c r="Q34" s="239"/>
      <c r="R34" s="242"/>
    </row>
    <row r="35" ht="20" customHeight="1" spans="1:18">
      <c r="A35" s="212" t="s">
        <v>66</v>
      </c>
      <c r="B35" s="56">
        <v>227782</v>
      </c>
      <c r="C35" s="56"/>
      <c r="D35" s="54">
        <f>107652+59874</f>
        <v>167526</v>
      </c>
      <c r="E35" s="54"/>
      <c r="F35" s="55"/>
      <c r="G35" s="54">
        <f>D35-C35</f>
        <v>167526</v>
      </c>
      <c r="H35" s="192"/>
      <c r="I35" s="233" t="s">
        <v>67</v>
      </c>
      <c r="J35" s="87"/>
      <c r="K35" s="87"/>
      <c r="L35" s="225"/>
      <c r="M35" s="225"/>
      <c r="N35" s="54"/>
      <c r="O35" s="54"/>
      <c r="P35" s="55"/>
      <c r="Q35" s="239"/>
      <c r="R35" s="242"/>
    </row>
    <row r="36" ht="20" customHeight="1" spans="1:18">
      <c r="A36" s="212" t="s">
        <v>68</v>
      </c>
      <c r="B36" s="56">
        <v>68687</v>
      </c>
      <c r="C36" s="56">
        <v>298</v>
      </c>
      <c r="D36" s="54">
        <v>298</v>
      </c>
      <c r="E36" s="54"/>
      <c r="F36" s="55"/>
      <c r="G36" s="54"/>
      <c r="H36" s="192"/>
      <c r="I36" s="233" t="s">
        <v>69</v>
      </c>
      <c r="J36" s="87">
        <v>152900</v>
      </c>
      <c r="K36" s="87">
        <v>44944</v>
      </c>
      <c r="L36" s="225"/>
      <c r="M36" s="225">
        <v>59874</v>
      </c>
      <c r="N36" s="54">
        <f>K36+M36</f>
        <v>104818</v>
      </c>
      <c r="O36" s="54"/>
      <c r="P36" s="55">
        <f t="shared" si="4"/>
        <v>133.219117123532</v>
      </c>
      <c r="Q36" s="239">
        <f t="shared" si="5"/>
        <v>59874</v>
      </c>
      <c r="R36" s="242"/>
    </row>
    <row r="37" ht="20" customHeight="1" spans="1:18">
      <c r="A37" s="212" t="s">
        <v>70</v>
      </c>
      <c r="B37" s="56">
        <v>453383</v>
      </c>
      <c r="C37" s="56">
        <v>928774</v>
      </c>
      <c r="D37" s="54">
        <v>928774</v>
      </c>
      <c r="E37" s="54"/>
      <c r="F37" s="55"/>
      <c r="G37" s="54"/>
      <c r="H37" s="192"/>
      <c r="I37" s="232" t="s">
        <v>71</v>
      </c>
      <c r="J37" s="87">
        <v>50757</v>
      </c>
      <c r="K37" s="87"/>
      <c r="L37" s="225"/>
      <c r="M37" s="225"/>
      <c r="N37" s="54"/>
      <c r="O37" s="54"/>
      <c r="P37" s="55"/>
      <c r="Q37" s="239"/>
      <c r="R37" s="242"/>
    </row>
    <row r="38" ht="20" customHeight="1" spans="1:18">
      <c r="A38" s="212" t="s">
        <v>72</v>
      </c>
      <c r="B38" s="56"/>
      <c r="C38" s="56"/>
      <c r="D38" s="54"/>
      <c r="E38" s="54"/>
      <c r="F38" s="55"/>
      <c r="G38" s="54"/>
      <c r="H38" s="192"/>
      <c r="I38" s="232" t="s">
        <v>73</v>
      </c>
      <c r="J38" s="87">
        <v>26906</v>
      </c>
      <c r="K38" s="87">
        <v>18763</v>
      </c>
      <c r="L38" s="225"/>
      <c r="M38" s="225"/>
      <c r="N38" s="54">
        <f>K38+M38</f>
        <v>18763</v>
      </c>
      <c r="O38" s="54"/>
      <c r="P38" s="55">
        <f>(N38/K38-1)*100</f>
        <v>0</v>
      </c>
      <c r="Q38" s="239"/>
      <c r="R38" s="242"/>
    </row>
    <row r="39" ht="20" customHeight="1" spans="1:18">
      <c r="A39" s="212" t="s">
        <v>74</v>
      </c>
      <c r="B39" s="56"/>
      <c r="C39" s="56"/>
      <c r="D39" s="54"/>
      <c r="E39" s="54"/>
      <c r="F39" s="55"/>
      <c r="G39" s="54"/>
      <c r="H39" s="192"/>
      <c r="I39" s="232" t="s">
        <v>75</v>
      </c>
      <c r="J39" s="87">
        <v>778917</v>
      </c>
      <c r="K39" s="87"/>
      <c r="L39" s="225"/>
      <c r="M39" s="225"/>
      <c r="N39" s="54"/>
      <c r="O39" s="54"/>
      <c r="P39" s="55"/>
      <c r="Q39" s="239"/>
      <c r="R39" s="242"/>
    </row>
    <row r="40" ht="20" customHeight="1" spans="1:18">
      <c r="A40" s="212" t="s">
        <v>76</v>
      </c>
      <c r="B40" s="56">
        <v>823467</v>
      </c>
      <c r="C40" s="56">
        <v>743984</v>
      </c>
      <c r="D40" s="54">
        <v>743984</v>
      </c>
      <c r="E40" s="54"/>
      <c r="F40" s="55"/>
      <c r="G40" s="54"/>
      <c r="H40" s="192"/>
      <c r="I40" s="232" t="s">
        <v>77</v>
      </c>
      <c r="J40" s="95"/>
      <c r="K40" s="87"/>
      <c r="L40" s="225"/>
      <c r="M40" s="225"/>
      <c r="N40" s="54"/>
      <c r="O40" s="54"/>
      <c r="P40" s="55"/>
      <c r="Q40" s="239"/>
      <c r="R40" s="242"/>
    </row>
    <row r="41" ht="20" customHeight="1" spans="1:18">
      <c r="A41" s="212" t="s">
        <v>78</v>
      </c>
      <c r="B41" s="72">
        <v>308</v>
      </c>
      <c r="C41" s="56"/>
      <c r="D41" s="54"/>
      <c r="E41" s="54"/>
      <c r="F41" s="55"/>
      <c r="G41" s="213"/>
      <c r="H41" s="192"/>
      <c r="I41" s="232" t="s">
        <v>79</v>
      </c>
      <c r="J41" s="87">
        <v>308</v>
      </c>
      <c r="K41" s="87"/>
      <c r="L41" s="225"/>
      <c r="M41" s="225"/>
      <c r="N41" s="54"/>
      <c r="O41" s="54"/>
      <c r="P41" s="55"/>
      <c r="Q41" s="239"/>
      <c r="R41" s="242"/>
    </row>
    <row r="42" ht="20" customHeight="1" spans="1:18">
      <c r="A42" s="212" t="s">
        <v>80</v>
      </c>
      <c r="B42" s="72">
        <v>105</v>
      </c>
      <c r="C42" s="56"/>
      <c r="D42" s="54"/>
      <c r="E42" s="54"/>
      <c r="F42" s="55"/>
      <c r="G42" s="213"/>
      <c r="H42" s="192"/>
      <c r="I42" s="232"/>
      <c r="J42" s="95"/>
      <c r="K42" s="87"/>
      <c r="L42" s="225"/>
      <c r="M42" s="225"/>
      <c r="N42" s="54"/>
      <c r="O42" s="54"/>
      <c r="P42" s="55"/>
      <c r="Q42" s="239"/>
      <c r="R42" s="242"/>
    </row>
    <row r="43" ht="20" customHeight="1" spans="1:18">
      <c r="A43" s="212"/>
      <c r="B43" s="73"/>
      <c r="C43" s="56"/>
      <c r="D43" s="54"/>
      <c r="E43" s="54"/>
      <c r="F43" s="55"/>
      <c r="G43" s="195"/>
      <c r="H43" s="192"/>
      <c r="I43" s="232"/>
      <c r="J43" s="95"/>
      <c r="K43" s="87"/>
      <c r="L43" s="225"/>
      <c r="M43" s="225"/>
      <c r="N43" s="230"/>
      <c r="O43" s="230"/>
      <c r="P43" s="103"/>
      <c r="Q43" s="246"/>
      <c r="R43" s="242"/>
    </row>
    <row r="44" ht="20" customHeight="1" spans="1:18">
      <c r="A44" s="214" t="s">
        <v>81</v>
      </c>
      <c r="B44" s="75">
        <f>SUM(B32:B42)</f>
        <v>5169619</v>
      </c>
      <c r="C44" s="75">
        <f>SUM(C32:C40)</f>
        <v>4794528</v>
      </c>
      <c r="D44" s="75">
        <f>SUM(D32:D40)</f>
        <v>5341275</v>
      </c>
      <c r="E44" s="75"/>
      <c r="F44" s="215">
        <f>(D44/C44-1)*100</f>
        <v>11.4035625613199</v>
      </c>
      <c r="G44" s="216">
        <f>D44-C44</f>
        <v>546747</v>
      </c>
      <c r="H44" s="217"/>
      <c r="I44" s="234" t="s">
        <v>82</v>
      </c>
      <c r="J44" s="75">
        <f>SUM(J32:J42)</f>
        <v>5169619</v>
      </c>
      <c r="K44" s="75">
        <f t="shared" ref="K44:O44" si="6">SUM(K32:K40)</f>
        <v>4794528</v>
      </c>
      <c r="L44" s="235">
        <f t="shared" si="6"/>
        <v>57652</v>
      </c>
      <c r="M44" s="235">
        <f t="shared" si="6"/>
        <v>489095</v>
      </c>
      <c r="N44" s="75">
        <f t="shared" si="6"/>
        <v>5341275</v>
      </c>
      <c r="O44" s="75"/>
      <c r="P44" s="77">
        <f>(N44/K44-1)*100</f>
        <v>11.4035625613199</v>
      </c>
      <c r="Q44" s="247">
        <f>N44-K44</f>
        <v>546747</v>
      </c>
      <c r="R44" s="248"/>
    </row>
    <row r="46" spans="3:17">
      <c r="C46" s="218"/>
      <c r="F46" s="219"/>
      <c r="G46" s="219"/>
      <c r="K46" s="218"/>
      <c r="L46" s="218"/>
      <c r="M46" s="218"/>
      <c r="N46" s="218"/>
      <c r="O46" s="218"/>
      <c r="P46" s="236"/>
      <c r="Q46" s="236"/>
    </row>
    <row r="47" spans="3:7">
      <c r="C47" s="218"/>
      <c r="D47" s="218"/>
      <c r="E47" s="218"/>
      <c r="F47" s="220"/>
      <c r="G47" s="220"/>
    </row>
  </sheetData>
  <mergeCells count="3">
    <mergeCell ref="A2:R2"/>
    <mergeCell ref="H5:H44"/>
    <mergeCell ref="R5:R44"/>
  </mergeCells>
  <printOptions horizontalCentered="1"/>
  <pageMargins left="0.432638888888889" right="0.432638888888889" top="0.751388888888889" bottom="0.751388888888889" header="0.5" footer="0.5"/>
  <pageSetup paperSize="9" scale="56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5"/>
  <sheetViews>
    <sheetView showZeros="0" zoomScale="80" zoomScaleNormal="80" workbookViewId="0">
      <selection activeCell="R5" sqref="R5:R33"/>
    </sheetView>
  </sheetViews>
  <sheetFormatPr defaultColWidth="9" defaultRowHeight="11.25"/>
  <cols>
    <col min="1" max="1" width="39.7" style="115" customWidth="1"/>
    <col min="2" max="2" width="13.625" style="115" customWidth="1"/>
    <col min="3" max="3" width="13.625" style="116" customWidth="1"/>
    <col min="4" max="4" width="14.9916666666667" style="117" hidden="1" customWidth="1"/>
    <col min="5" max="6" width="13.625" style="116" customWidth="1"/>
    <col min="7" max="7" width="10.625" style="118" customWidth="1"/>
    <col min="8" max="8" width="12.625" style="116" customWidth="1"/>
    <col min="9" max="9" width="15.625" style="116" customWidth="1"/>
    <col min="10" max="10" width="37.0333333333333" style="115" customWidth="1"/>
    <col min="11" max="11" width="13.625" style="115" customWidth="1"/>
    <col min="12" max="12" width="13.625" style="118" customWidth="1"/>
    <col min="13" max="13" width="14.5583333333333" style="119" hidden="1" customWidth="1"/>
    <col min="14" max="15" width="13.625" style="118" customWidth="1"/>
    <col min="16" max="16" width="10.625" style="118" customWidth="1"/>
    <col min="17" max="17" width="12.625" style="120" customWidth="1"/>
    <col min="18" max="18" width="15.625" style="120" customWidth="1"/>
    <col min="19" max="16384" width="9" style="115"/>
  </cols>
  <sheetData>
    <row r="1" s="47" customFormat="1" ht="23.1" customHeight="1" spans="1:18">
      <c r="A1" s="121" t="s">
        <v>83</v>
      </c>
      <c r="B1" s="122"/>
      <c r="C1" s="123"/>
      <c r="D1" s="123"/>
      <c r="E1" s="123"/>
      <c r="F1" s="123"/>
      <c r="G1" s="48"/>
      <c r="H1" s="123"/>
      <c r="I1" s="123"/>
      <c r="J1" s="46"/>
      <c r="K1" s="46"/>
      <c r="L1" s="48"/>
      <c r="M1" s="48"/>
      <c r="N1" s="48"/>
      <c r="O1" s="48"/>
      <c r="P1" s="48"/>
      <c r="Q1" s="175"/>
      <c r="R1" s="175"/>
    </row>
    <row r="2" s="113" customFormat="1" ht="42.95" customHeight="1" spans="1:18">
      <c r="A2" s="124" t="s">
        <v>84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="47" customFormat="1" ht="19" customHeight="1" spans="1:18">
      <c r="A3" s="125"/>
      <c r="B3" s="126"/>
      <c r="C3" s="126"/>
      <c r="D3" s="126"/>
      <c r="E3" s="127"/>
      <c r="F3" s="127"/>
      <c r="G3" s="128"/>
      <c r="H3" s="127"/>
      <c r="I3" s="127"/>
      <c r="J3" s="125"/>
      <c r="K3" s="126"/>
      <c r="L3" s="126"/>
      <c r="M3" s="128"/>
      <c r="N3" s="128"/>
      <c r="O3" s="128"/>
      <c r="P3" s="48"/>
      <c r="Q3" s="176"/>
      <c r="R3" s="176" t="s">
        <v>85</v>
      </c>
    </row>
    <row r="4" s="114" customFormat="1" ht="54" customHeight="1" spans="1:18">
      <c r="A4" s="129" t="s">
        <v>86</v>
      </c>
      <c r="B4" s="130" t="s">
        <v>87</v>
      </c>
      <c r="C4" s="130" t="s">
        <v>88</v>
      </c>
      <c r="D4" s="131" t="s">
        <v>89</v>
      </c>
      <c r="E4" s="130" t="s">
        <v>90</v>
      </c>
      <c r="F4" s="130" t="s">
        <v>28</v>
      </c>
      <c r="G4" s="132" t="s">
        <v>91</v>
      </c>
      <c r="H4" s="132" t="s">
        <v>92</v>
      </c>
      <c r="I4" s="82" t="s">
        <v>93</v>
      </c>
      <c r="J4" s="158" t="s">
        <v>94</v>
      </c>
      <c r="K4" s="158" t="s">
        <v>87</v>
      </c>
      <c r="L4" s="130" t="s">
        <v>88</v>
      </c>
      <c r="M4" s="131" t="s">
        <v>89</v>
      </c>
      <c r="N4" s="130" t="s">
        <v>90</v>
      </c>
      <c r="O4" s="130" t="s">
        <v>28</v>
      </c>
      <c r="P4" s="132" t="s">
        <v>91</v>
      </c>
      <c r="Q4" s="132" t="s">
        <v>92</v>
      </c>
      <c r="R4" s="177" t="s">
        <v>93</v>
      </c>
    </row>
    <row r="5" ht="23.45" customHeight="1" spans="1:18">
      <c r="A5" s="133" t="s">
        <v>95</v>
      </c>
      <c r="B5" s="134">
        <f t="shared" ref="B5:F5" si="0">SUM(B6:B15)</f>
        <v>1103734</v>
      </c>
      <c r="C5" s="134">
        <f t="shared" si="0"/>
        <v>1732701</v>
      </c>
      <c r="D5" s="135">
        <f t="shared" si="0"/>
        <v>0</v>
      </c>
      <c r="E5" s="134">
        <f t="shared" si="0"/>
        <v>1732701</v>
      </c>
      <c r="F5" s="134">
        <f t="shared" si="0"/>
        <v>450547</v>
      </c>
      <c r="G5" s="136">
        <f t="shared" ref="G5:G9" si="1">(E5/C5-1)*100</f>
        <v>0</v>
      </c>
      <c r="H5" s="137"/>
      <c r="I5" s="159" t="s">
        <v>96</v>
      </c>
      <c r="J5" s="160" t="s">
        <v>97</v>
      </c>
      <c r="K5" s="134"/>
      <c r="L5" s="134"/>
      <c r="M5" s="135"/>
      <c r="N5" s="134"/>
      <c r="O5" s="134"/>
      <c r="P5" s="161"/>
      <c r="Q5" s="178"/>
      <c r="R5" s="179" t="s">
        <v>98</v>
      </c>
    </row>
    <row r="6" ht="23.45" customHeight="1" spans="1:18">
      <c r="A6" s="138" t="s">
        <v>99</v>
      </c>
      <c r="B6" s="134">
        <v>763650</v>
      </c>
      <c r="C6" s="134">
        <v>1452570</v>
      </c>
      <c r="D6" s="135"/>
      <c r="E6" s="134">
        <f t="shared" ref="E6:E15" si="2">C6+D6</f>
        <v>1452570</v>
      </c>
      <c r="F6" s="134">
        <v>298808</v>
      </c>
      <c r="G6" s="136">
        <f t="shared" si="1"/>
        <v>0</v>
      </c>
      <c r="H6" s="137"/>
      <c r="I6" s="162"/>
      <c r="J6" s="160" t="s">
        <v>100</v>
      </c>
      <c r="K6" s="134"/>
      <c r="L6" s="134"/>
      <c r="M6" s="135"/>
      <c r="N6" s="134"/>
      <c r="O6" s="134"/>
      <c r="P6" s="161"/>
      <c r="Q6" s="178"/>
      <c r="R6" s="180"/>
    </row>
    <row r="7" ht="23.45" customHeight="1" spans="1:18">
      <c r="A7" s="139" t="s">
        <v>101</v>
      </c>
      <c r="B7" s="134">
        <v>24240</v>
      </c>
      <c r="C7" s="134">
        <v>3400</v>
      </c>
      <c r="D7" s="135"/>
      <c r="E7" s="134">
        <f t="shared" si="2"/>
        <v>3400</v>
      </c>
      <c r="F7" s="134">
        <v>1607</v>
      </c>
      <c r="G7" s="136"/>
      <c r="H7" s="137"/>
      <c r="I7" s="162"/>
      <c r="J7" s="160" t="s">
        <v>102</v>
      </c>
      <c r="K7" s="134">
        <v>59</v>
      </c>
      <c r="L7" s="134">
        <v>123</v>
      </c>
      <c r="M7" s="135"/>
      <c r="N7" s="134">
        <f>L7+M7</f>
        <v>123</v>
      </c>
      <c r="O7" s="134">
        <v>32</v>
      </c>
      <c r="P7" s="161">
        <f t="shared" ref="P7:P14" si="3">(N7/L7-1)*100</f>
        <v>0</v>
      </c>
      <c r="Q7" s="178">
        <f>N7-L7</f>
        <v>0</v>
      </c>
      <c r="R7" s="180"/>
    </row>
    <row r="8" ht="23.45" customHeight="1" spans="1:18">
      <c r="A8" s="139" t="s">
        <v>103</v>
      </c>
      <c r="B8" s="134">
        <v>912</v>
      </c>
      <c r="C8" s="134">
        <v>240</v>
      </c>
      <c r="D8" s="135"/>
      <c r="E8" s="134">
        <f t="shared" si="2"/>
        <v>240</v>
      </c>
      <c r="F8" s="134">
        <v>215</v>
      </c>
      <c r="G8" s="136"/>
      <c r="H8" s="137"/>
      <c r="I8" s="162"/>
      <c r="J8" s="160" t="s">
        <v>104</v>
      </c>
      <c r="K8" s="134"/>
      <c r="L8" s="134"/>
      <c r="M8" s="135"/>
      <c r="N8" s="134"/>
      <c r="O8" s="134"/>
      <c r="P8" s="161"/>
      <c r="Q8" s="178"/>
      <c r="R8" s="180"/>
    </row>
    <row r="9" ht="23.45" customHeight="1" spans="1:18">
      <c r="A9" s="139" t="s">
        <v>105</v>
      </c>
      <c r="B9" s="134">
        <v>49355</v>
      </c>
      <c r="C9" s="134">
        <v>39500</v>
      </c>
      <c r="D9" s="135"/>
      <c r="E9" s="134">
        <f t="shared" si="2"/>
        <v>39500</v>
      </c>
      <c r="F9" s="134">
        <v>30438</v>
      </c>
      <c r="G9" s="136">
        <f t="shared" si="1"/>
        <v>0</v>
      </c>
      <c r="H9" s="137"/>
      <c r="I9" s="162"/>
      <c r="J9" s="160" t="s">
        <v>106</v>
      </c>
      <c r="K9" s="134"/>
      <c r="L9" s="134"/>
      <c r="M9" s="135"/>
      <c r="N9" s="134"/>
      <c r="O9" s="134"/>
      <c r="P9" s="161"/>
      <c r="Q9" s="178"/>
      <c r="R9" s="180"/>
    </row>
    <row r="10" ht="23.45" customHeight="1" spans="1:18">
      <c r="A10" s="139" t="s">
        <v>107</v>
      </c>
      <c r="B10" s="134">
        <v>16670</v>
      </c>
      <c r="C10" s="134">
        <v>16000</v>
      </c>
      <c r="D10" s="135"/>
      <c r="E10" s="134">
        <f t="shared" si="2"/>
        <v>16000</v>
      </c>
      <c r="F10" s="134">
        <v>14860</v>
      </c>
      <c r="G10" s="136"/>
      <c r="H10" s="137"/>
      <c r="I10" s="162"/>
      <c r="J10" s="160" t="s">
        <v>108</v>
      </c>
      <c r="K10" s="134"/>
      <c r="L10" s="134"/>
      <c r="M10" s="135"/>
      <c r="N10" s="134"/>
      <c r="O10" s="134"/>
      <c r="P10" s="161"/>
      <c r="Q10" s="178"/>
      <c r="R10" s="180"/>
    </row>
    <row r="11" ht="23.45" customHeight="1" spans="1:18">
      <c r="A11" s="139" t="s">
        <v>109</v>
      </c>
      <c r="B11" s="134">
        <v>62144</v>
      </c>
      <c r="C11" s="134">
        <v>52197</v>
      </c>
      <c r="D11" s="135"/>
      <c r="E11" s="134">
        <f t="shared" si="2"/>
        <v>52197</v>
      </c>
      <c r="F11" s="134">
        <v>40100</v>
      </c>
      <c r="G11" s="136">
        <f t="shared" ref="G11:G13" si="4">(E11/C11-1)*100</f>
        <v>0</v>
      </c>
      <c r="H11" s="137"/>
      <c r="I11" s="162"/>
      <c r="J11" s="160" t="s">
        <v>110</v>
      </c>
      <c r="K11" s="134">
        <v>666745</v>
      </c>
      <c r="L11" s="134">
        <v>448663</v>
      </c>
      <c r="M11" s="135">
        <v>7500</v>
      </c>
      <c r="N11" s="134">
        <f>L11+M11</f>
        <v>456163</v>
      </c>
      <c r="O11" s="134">
        <v>288270</v>
      </c>
      <c r="P11" s="161">
        <f t="shared" si="3"/>
        <v>1.67163327486333</v>
      </c>
      <c r="Q11" s="178">
        <f>N11-L11</f>
        <v>7500</v>
      </c>
      <c r="R11" s="180"/>
    </row>
    <row r="12" ht="23.45" customHeight="1" spans="1:18">
      <c r="A12" s="139" t="s">
        <v>111</v>
      </c>
      <c r="B12" s="134">
        <v>13874</v>
      </c>
      <c r="C12" s="134">
        <v>12694</v>
      </c>
      <c r="D12" s="135"/>
      <c r="E12" s="134">
        <f t="shared" si="2"/>
        <v>12694</v>
      </c>
      <c r="F12" s="134">
        <v>10838</v>
      </c>
      <c r="G12" s="136">
        <f t="shared" si="4"/>
        <v>0</v>
      </c>
      <c r="H12" s="137"/>
      <c r="I12" s="162"/>
      <c r="J12" s="163" t="s">
        <v>112</v>
      </c>
      <c r="K12" s="134">
        <v>1387</v>
      </c>
      <c r="L12" s="134">
        <v>2205</v>
      </c>
      <c r="M12" s="135"/>
      <c r="N12" s="134">
        <f>L12+M12</f>
        <v>2205</v>
      </c>
      <c r="O12" s="134">
        <v>239</v>
      </c>
      <c r="P12" s="161">
        <f t="shared" si="3"/>
        <v>0</v>
      </c>
      <c r="Q12" s="178">
        <f>N12-L12</f>
        <v>0</v>
      </c>
      <c r="R12" s="180"/>
    </row>
    <row r="13" ht="23" customHeight="1" spans="1:18">
      <c r="A13" s="140" t="s">
        <v>113</v>
      </c>
      <c r="B13" s="134"/>
      <c r="C13" s="134">
        <v>9700</v>
      </c>
      <c r="D13" s="135"/>
      <c r="E13" s="134">
        <f t="shared" si="2"/>
        <v>9700</v>
      </c>
      <c r="F13" s="134">
        <v>1301</v>
      </c>
      <c r="G13" s="136">
        <f t="shared" si="4"/>
        <v>0</v>
      </c>
      <c r="H13" s="137"/>
      <c r="I13" s="162"/>
      <c r="J13" s="160" t="s">
        <v>114</v>
      </c>
      <c r="K13" s="134">
        <v>6664</v>
      </c>
      <c r="L13" s="134">
        <v>7500</v>
      </c>
      <c r="M13" s="135"/>
      <c r="N13" s="134">
        <f>L13+M13</f>
        <v>7500</v>
      </c>
      <c r="O13" s="134">
        <v>2733</v>
      </c>
      <c r="P13" s="161">
        <f t="shared" si="3"/>
        <v>0</v>
      </c>
      <c r="Q13" s="178">
        <f>N13-L13</f>
        <v>0</v>
      </c>
      <c r="R13" s="180"/>
    </row>
    <row r="14" ht="23" customHeight="1" spans="1:18">
      <c r="A14" s="141" t="s">
        <v>115</v>
      </c>
      <c r="B14" s="134">
        <v>24</v>
      </c>
      <c r="C14" s="134"/>
      <c r="D14" s="135"/>
      <c r="E14" s="134"/>
      <c r="F14" s="134">
        <v>15</v>
      </c>
      <c r="G14" s="136"/>
      <c r="H14" s="137"/>
      <c r="I14" s="162"/>
      <c r="J14" s="160" t="s">
        <v>116</v>
      </c>
      <c r="K14" s="134">
        <v>12722</v>
      </c>
      <c r="L14" s="134">
        <v>15000</v>
      </c>
      <c r="M14" s="135"/>
      <c r="N14" s="134">
        <f>L14+M14</f>
        <v>15000</v>
      </c>
      <c r="O14" s="134">
        <v>39970</v>
      </c>
      <c r="P14" s="161">
        <f t="shared" si="3"/>
        <v>0</v>
      </c>
      <c r="Q14" s="178">
        <f>N14-L14</f>
        <v>0</v>
      </c>
      <c r="R14" s="180"/>
    </row>
    <row r="15" ht="23.45" customHeight="1" spans="1:18">
      <c r="A15" s="140" t="s">
        <v>117</v>
      </c>
      <c r="B15" s="134">
        <v>172865</v>
      </c>
      <c r="C15" s="134">
        <v>146400</v>
      </c>
      <c r="D15" s="135"/>
      <c r="E15" s="134">
        <f t="shared" si="2"/>
        <v>146400</v>
      </c>
      <c r="F15" s="134">
        <v>52365</v>
      </c>
      <c r="G15" s="136">
        <f>(E15/C15-1)*100</f>
        <v>0</v>
      </c>
      <c r="H15" s="137"/>
      <c r="I15" s="162"/>
      <c r="J15" s="160" t="s">
        <v>118</v>
      </c>
      <c r="K15" s="134"/>
      <c r="L15" s="134"/>
      <c r="M15" s="135"/>
      <c r="N15" s="134"/>
      <c r="O15" s="134"/>
      <c r="P15" s="161"/>
      <c r="Q15" s="178"/>
      <c r="R15" s="180"/>
    </row>
    <row r="16" ht="23.45" customHeight="1" spans="1:18">
      <c r="A16" s="140"/>
      <c r="B16" s="134"/>
      <c r="C16" s="134"/>
      <c r="D16" s="135"/>
      <c r="E16" s="134"/>
      <c r="F16" s="134"/>
      <c r="G16" s="136"/>
      <c r="H16" s="137"/>
      <c r="I16" s="162"/>
      <c r="J16" s="160" t="s">
        <v>119</v>
      </c>
      <c r="K16" s="134"/>
      <c r="L16" s="134"/>
      <c r="M16" s="135"/>
      <c r="N16" s="134"/>
      <c r="O16" s="134"/>
      <c r="P16" s="161"/>
      <c r="Q16" s="178"/>
      <c r="R16" s="180"/>
    </row>
    <row r="17" ht="23.45" customHeight="1" spans="1:18">
      <c r="A17" s="140"/>
      <c r="B17" s="134"/>
      <c r="C17" s="134"/>
      <c r="D17" s="135"/>
      <c r="E17" s="134"/>
      <c r="F17" s="134"/>
      <c r="G17" s="136"/>
      <c r="H17" s="137"/>
      <c r="I17" s="162"/>
      <c r="J17" s="160" t="s">
        <v>120</v>
      </c>
      <c r="K17" s="134">
        <v>3531</v>
      </c>
      <c r="L17" s="134"/>
      <c r="M17" s="135"/>
      <c r="N17" s="134"/>
      <c r="O17" s="134">
        <v>1848</v>
      </c>
      <c r="P17" s="161"/>
      <c r="Q17" s="178"/>
      <c r="R17" s="180"/>
    </row>
    <row r="18" ht="23.45" customHeight="1" spans="1:18">
      <c r="A18" s="140"/>
      <c r="B18" s="134"/>
      <c r="C18" s="134"/>
      <c r="D18" s="135"/>
      <c r="E18" s="134"/>
      <c r="F18" s="134"/>
      <c r="G18" s="136"/>
      <c r="H18" s="137"/>
      <c r="I18" s="162"/>
      <c r="J18" s="160" t="s">
        <v>121</v>
      </c>
      <c r="K18" s="134"/>
      <c r="L18" s="134"/>
      <c r="M18" s="135"/>
      <c r="N18" s="134"/>
      <c r="O18" s="134"/>
      <c r="P18" s="161"/>
      <c r="Q18" s="178"/>
      <c r="R18" s="180"/>
    </row>
    <row r="19" ht="23.45" customHeight="1" spans="1:18">
      <c r="A19" s="140"/>
      <c r="B19" s="134"/>
      <c r="C19" s="134"/>
      <c r="D19" s="135"/>
      <c r="E19" s="134"/>
      <c r="F19" s="134"/>
      <c r="G19" s="136"/>
      <c r="H19" s="137"/>
      <c r="I19" s="162"/>
      <c r="J19" s="160" t="s">
        <v>122</v>
      </c>
      <c r="K19" s="134">
        <v>202046</v>
      </c>
      <c r="L19" s="134">
        <v>379463.32</v>
      </c>
      <c r="M19" s="135"/>
      <c r="N19" s="134">
        <f>L19+M19</f>
        <v>379463.32</v>
      </c>
      <c r="O19" s="134">
        <v>92927</v>
      </c>
      <c r="P19" s="161">
        <f t="shared" ref="P19:P23" si="5">(N19/L19-1)*100</f>
        <v>0</v>
      </c>
      <c r="Q19" s="178">
        <f>N19-L19</f>
        <v>0</v>
      </c>
      <c r="R19" s="180"/>
    </row>
    <row r="20" ht="23.45" customHeight="1" spans="1:18">
      <c r="A20" s="139"/>
      <c r="B20" s="134"/>
      <c r="C20" s="134"/>
      <c r="D20" s="135"/>
      <c r="E20" s="134"/>
      <c r="F20" s="134"/>
      <c r="G20" s="136"/>
      <c r="H20" s="137"/>
      <c r="I20" s="162"/>
      <c r="J20" s="164" t="s">
        <v>123</v>
      </c>
      <c r="K20" s="134">
        <v>1541321</v>
      </c>
      <c r="L20" s="134">
        <v>320434</v>
      </c>
      <c r="M20" s="135">
        <f>1630000-7500</f>
        <v>1622500</v>
      </c>
      <c r="N20" s="134">
        <f>L20+M20</f>
        <v>1942934</v>
      </c>
      <c r="O20" s="134">
        <v>995076</v>
      </c>
      <c r="P20" s="161">
        <f t="shared" si="5"/>
        <v>506.344520244418</v>
      </c>
      <c r="Q20" s="178">
        <f>N20-L20</f>
        <v>1622500</v>
      </c>
      <c r="R20" s="180"/>
    </row>
    <row r="21" ht="23.45" customHeight="1" spans="1:18">
      <c r="A21" s="142"/>
      <c r="B21" s="134"/>
      <c r="C21" s="134"/>
      <c r="D21" s="135"/>
      <c r="E21" s="134"/>
      <c r="F21" s="134"/>
      <c r="G21" s="136"/>
      <c r="H21" s="137"/>
      <c r="I21" s="162"/>
      <c r="J21" s="160" t="s">
        <v>124</v>
      </c>
      <c r="K21" s="134"/>
      <c r="L21" s="134"/>
      <c r="M21" s="135"/>
      <c r="N21" s="149"/>
      <c r="O21" s="149"/>
      <c r="P21" s="165"/>
      <c r="Q21" s="181"/>
      <c r="R21" s="180"/>
    </row>
    <row r="22" ht="23.45" customHeight="1" spans="1:18">
      <c r="A22" s="142"/>
      <c r="B22" s="134"/>
      <c r="C22" s="134"/>
      <c r="D22" s="135"/>
      <c r="E22" s="134"/>
      <c r="F22" s="134"/>
      <c r="G22" s="136"/>
      <c r="H22" s="137"/>
      <c r="I22" s="162"/>
      <c r="J22" s="160"/>
      <c r="K22" s="134"/>
      <c r="L22" s="134"/>
      <c r="M22" s="135"/>
      <c r="N22" s="149"/>
      <c r="O22" s="149"/>
      <c r="P22" s="165"/>
      <c r="Q22" s="181"/>
      <c r="R22" s="180"/>
    </row>
    <row r="23" ht="28.5" customHeight="1" spans="1:18">
      <c r="A23" s="143" t="s">
        <v>125</v>
      </c>
      <c r="B23" s="134">
        <f t="shared" ref="B23:F23" si="6">B5</f>
        <v>1103734</v>
      </c>
      <c r="C23" s="134">
        <f t="shared" si="6"/>
        <v>1732701</v>
      </c>
      <c r="D23" s="135">
        <f t="shared" si="6"/>
        <v>0</v>
      </c>
      <c r="E23" s="134">
        <f t="shared" si="6"/>
        <v>1732701</v>
      </c>
      <c r="F23" s="134">
        <f t="shared" si="6"/>
        <v>450547</v>
      </c>
      <c r="G23" s="136">
        <f t="shared" ref="G23:G28" si="7">(E23/C23-1)*100</f>
        <v>0</v>
      </c>
      <c r="H23" s="137">
        <f>E23-C23</f>
        <v>0</v>
      </c>
      <c r="I23" s="162"/>
      <c r="J23" s="166" t="s">
        <v>126</v>
      </c>
      <c r="K23" s="134">
        <f t="shared" ref="K23:O23" si="8">SUM(K5:K21)</f>
        <v>2434475</v>
      </c>
      <c r="L23" s="134">
        <f t="shared" si="8"/>
        <v>1173388.32</v>
      </c>
      <c r="M23" s="134">
        <f t="shared" si="8"/>
        <v>1630000</v>
      </c>
      <c r="N23" s="134">
        <f t="shared" si="8"/>
        <v>2803388.32</v>
      </c>
      <c r="O23" s="134">
        <f t="shared" si="8"/>
        <v>1421095</v>
      </c>
      <c r="P23" s="161">
        <f t="shared" si="5"/>
        <v>138.913944532872</v>
      </c>
      <c r="Q23" s="178">
        <f t="shared" ref="Q23:Q29" si="9">N23-L23</f>
        <v>1630000</v>
      </c>
      <c r="R23" s="180"/>
    </row>
    <row r="24" ht="23.45" customHeight="1" spans="1:18">
      <c r="A24" s="144" t="s">
        <v>127</v>
      </c>
      <c r="B24" s="134">
        <v>95368</v>
      </c>
      <c r="C24" s="134">
        <v>72615</v>
      </c>
      <c r="D24" s="135"/>
      <c r="E24" s="134">
        <f t="shared" ref="E20:E28" si="10">C24+D24</f>
        <v>72615</v>
      </c>
      <c r="F24" s="134"/>
      <c r="G24" s="136">
        <f t="shared" si="7"/>
        <v>0</v>
      </c>
      <c r="H24" s="137"/>
      <c r="I24" s="162"/>
      <c r="J24" s="164" t="s">
        <v>65</v>
      </c>
      <c r="K24" s="134"/>
      <c r="L24" s="134"/>
      <c r="M24" s="135"/>
      <c r="N24" s="134">
        <f t="shared" ref="N24:N29" si="11">L24+M24</f>
        <v>0</v>
      </c>
      <c r="O24" s="134"/>
      <c r="P24" s="161"/>
      <c r="Q24" s="178">
        <f t="shared" si="9"/>
        <v>0</v>
      </c>
      <c r="R24" s="180"/>
    </row>
    <row r="25" ht="23.45" customHeight="1" spans="1:18">
      <c r="A25" s="145" t="s">
        <v>128</v>
      </c>
      <c r="B25" s="134">
        <v>1938880</v>
      </c>
      <c r="C25" s="134"/>
      <c r="D25" s="135">
        <f>1630000+155186</f>
        <v>1785186</v>
      </c>
      <c r="E25" s="146">
        <f t="shared" si="10"/>
        <v>1785186</v>
      </c>
      <c r="F25" s="146"/>
      <c r="G25" s="136"/>
      <c r="H25" s="137">
        <f>E25-C25</f>
        <v>1785186</v>
      </c>
      <c r="I25" s="162"/>
      <c r="J25" s="160" t="s">
        <v>129</v>
      </c>
      <c r="K25" s="134">
        <v>1255</v>
      </c>
      <c r="L25" s="134">
        <v>1035</v>
      </c>
      <c r="M25" s="135"/>
      <c r="N25" s="134">
        <f t="shared" si="11"/>
        <v>1035</v>
      </c>
      <c r="O25" s="134"/>
      <c r="P25" s="161">
        <f t="shared" ref="P25:P28" si="12">(N25/L25-1)*100</f>
        <v>0</v>
      </c>
      <c r="Q25" s="178">
        <f t="shared" si="9"/>
        <v>0</v>
      </c>
      <c r="R25" s="180"/>
    </row>
    <row r="26" ht="23.45" customHeight="1" spans="1:18">
      <c r="A26" s="144" t="s">
        <v>130</v>
      </c>
      <c r="B26" s="147"/>
      <c r="C26" s="134"/>
      <c r="D26" s="135"/>
      <c r="E26" s="134"/>
      <c r="F26" s="134"/>
      <c r="G26" s="136"/>
      <c r="H26" s="137"/>
      <c r="I26" s="162"/>
      <c r="J26" s="167" t="s">
        <v>131</v>
      </c>
      <c r="K26" s="134"/>
      <c r="L26" s="134"/>
      <c r="M26" s="135"/>
      <c r="N26" s="146">
        <f t="shared" si="11"/>
        <v>0</v>
      </c>
      <c r="O26" s="146"/>
      <c r="P26" s="161"/>
      <c r="Q26" s="178">
        <f t="shared" si="9"/>
        <v>0</v>
      </c>
      <c r="R26" s="180"/>
    </row>
    <row r="27" ht="23.45" customHeight="1" spans="1:18">
      <c r="A27" s="144" t="s">
        <v>132</v>
      </c>
      <c r="B27" s="134">
        <v>26906</v>
      </c>
      <c r="C27" s="134">
        <v>18763</v>
      </c>
      <c r="D27" s="135"/>
      <c r="E27" s="134">
        <f t="shared" si="10"/>
        <v>18763</v>
      </c>
      <c r="F27" s="134"/>
      <c r="G27" s="136"/>
      <c r="H27" s="137"/>
      <c r="I27" s="162"/>
      <c r="J27" s="164" t="s">
        <v>69</v>
      </c>
      <c r="K27" s="134">
        <v>174541</v>
      </c>
      <c r="L27" s="134">
        <v>80580</v>
      </c>
      <c r="M27" s="135">
        <v>155186</v>
      </c>
      <c r="N27" s="146">
        <f t="shared" si="11"/>
        <v>235766</v>
      </c>
      <c r="O27" s="146"/>
      <c r="P27" s="161">
        <f t="shared" si="12"/>
        <v>192.586249689749</v>
      </c>
      <c r="Q27" s="178">
        <f t="shared" si="9"/>
        <v>155186</v>
      </c>
      <c r="R27" s="180"/>
    </row>
    <row r="28" ht="23.45" customHeight="1" spans="1:18">
      <c r="A28" s="148" t="s">
        <v>133</v>
      </c>
      <c r="B28" s="134">
        <v>113075</v>
      </c>
      <c r="C28" s="134">
        <v>311448</v>
      </c>
      <c r="D28" s="135"/>
      <c r="E28" s="134">
        <f t="shared" si="10"/>
        <v>311448</v>
      </c>
      <c r="F28" s="134"/>
      <c r="G28" s="136">
        <f t="shared" si="7"/>
        <v>0</v>
      </c>
      <c r="H28" s="137"/>
      <c r="I28" s="162"/>
      <c r="J28" s="160" t="s">
        <v>134</v>
      </c>
      <c r="K28" s="134">
        <v>295854</v>
      </c>
      <c r="L28" s="134">
        <v>880524</v>
      </c>
      <c r="M28" s="135"/>
      <c r="N28" s="134">
        <f t="shared" si="11"/>
        <v>880524</v>
      </c>
      <c r="O28" s="134"/>
      <c r="P28" s="161">
        <f t="shared" si="12"/>
        <v>0</v>
      </c>
      <c r="Q28" s="178">
        <f t="shared" si="9"/>
        <v>0</v>
      </c>
      <c r="R28" s="180"/>
    </row>
    <row r="29" ht="23.45" customHeight="1" spans="1:18">
      <c r="A29" s="148"/>
      <c r="B29" s="134"/>
      <c r="C29" s="134"/>
      <c r="D29" s="135"/>
      <c r="E29" s="134"/>
      <c r="F29" s="134"/>
      <c r="G29" s="136"/>
      <c r="H29" s="137"/>
      <c r="I29" s="162"/>
      <c r="J29" s="168" t="s">
        <v>135</v>
      </c>
      <c r="K29" s="134">
        <v>371838</v>
      </c>
      <c r="L29" s="134"/>
      <c r="M29" s="135"/>
      <c r="N29" s="134">
        <f t="shared" si="11"/>
        <v>0</v>
      </c>
      <c r="O29" s="134"/>
      <c r="P29" s="161"/>
      <c r="Q29" s="178">
        <f t="shared" si="9"/>
        <v>0</v>
      </c>
      <c r="R29" s="180"/>
    </row>
    <row r="30" ht="23.45" customHeight="1" spans="1:18">
      <c r="A30" s="148"/>
      <c r="B30" s="134"/>
      <c r="C30" s="134"/>
      <c r="D30" s="135"/>
      <c r="E30" s="149"/>
      <c r="F30" s="149"/>
      <c r="G30" s="136"/>
      <c r="H30" s="137"/>
      <c r="I30" s="162"/>
      <c r="J30" s="168"/>
      <c r="K30" s="134"/>
      <c r="L30" s="134"/>
      <c r="M30" s="135"/>
      <c r="N30" s="134"/>
      <c r="O30" s="134"/>
      <c r="P30" s="161"/>
      <c r="Q30" s="178"/>
      <c r="R30" s="180"/>
    </row>
    <row r="31" ht="23.45" customHeight="1" spans="1:18">
      <c r="A31" s="148"/>
      <c r="B31" s="134"/>
      <c r="C31" s="134"/>
      <c r="D31" s="135"/>
      <c r="E31" s="149"/>
      <c r="F31" s="149"/>
      <c r="G31" s="136"/>
      <c r="H31" s="137"/>
      <c r="I31" s="162"/>
      <c r="J31" s="168"/>
      <c r="K31" s="134"/>
      <c r="L31" s="134"/>
      <c r="M31" s="135"/>
      <c r="N31" s="149"/>
      <c r="O31" s="149"/>
      <c r="P31" s="161"/>
      <c r="Q31" s="178"/>
      <c r="R31" s="180"/>
    </row>
    <row r="32" ht="23.45" customHeight="1" spans="1:18">
      <c r="A32" s="144"/>
      <c r="B32" s="134"/>
      <c r="C32" s="134"/>
      <c r="D32" s="135"/>
      <c r="E32" s="149"/>
      <c r="F32" s="149"/>
      <c r="G32" s="136"/>
      <c r="H32" s="137"/>
      <c r="I32" s="162"/>
      <c r="J32" s="160"/>
      <c r="K32" s="134"/>
      <c r="L32" s="169"/>
      <c r="M32" s="170"/>
      <c r="N32" s="149"/>
      <c r="O32" s="149"/>
      <c r="P32" s="161"/>
      <c r="Q32" s="178"/>
      <c r="R32" s="180"/>
    </row>
    <row r="33" ht="33" customHeight="1" spans="1:18">
      <c r="A33" s="150" t="s">
        <v>136</v>
      </c>
      <c r="B33" s="151">
        <f>SUM(B23:B28)</f>
        <v>3277963</v>
      </c>
      <c r="C33" s="151">
        <f>SUM(C23:C28)</f>
        <v>2135527</v>
      </c>
      <c r="D33" s="152">
        <f>SUM(D23:D28)</f>
        <v>1785186</v>
      </c>
      <c r="E33" s="151">
        <f>SUM(E23:E28)</f>
        <v>3920713</v>
      </c>
      <c r="F33" s="151"/>
      <c r="G33" s="153">
        <f>(E33/C33-1)*100</f>
        <v>83.5946349542759</v>
      </c>
      <c r="H33" s="154">
        <f>E33-C33</f>
        <v>1785186</v>
      </c>
      <c r="I33" s="171"/>
      <c r="J33" s="172" t="s">
        <v>137</v>
      </c>
      <c r="K33" s="151">
        <f t="shared" ref="K33:N33" si="13">SUM(K23:K29)</f>
        <v>3277963</v>
      </c>
      <c r="L33" s="151">
        <f t="shared" si="13"/>
        <v>2135527.32</v>
      </c>
      <c r="M33" s="152">
        <f t="shared" si="13"/>
        <v>1785186</v>
      </c>
      <c r="N33" s="151">
        <f t="shared" si="13"/>
        <v>3920713.32</v>
      </c>
      <c r="O33" s="151"/>
      <c r="P33" s="173">
        <f>(N33/L33-1)*100</f>
        <v>83.5946224279631</v>
      </c>
      <c r="Q33" s="182">
        <f>N33-L33</f>
        <v>1785186</v>
      </c>
      <c r="R33" s="183"/>
    </row>
    <row r="34" ht="20.1" customHeight="1" spans="6:11">
      <c r="F34" s="155"/>
      <c r="G34" s="156"/>
      <c r="H34" s="157"/>
      <c r="I34" s="157"/>
      <c r="J34" s="174"/>
      <c r="K34" s="174"/>
    </row>
    <row r="35" ht="18" customHeight="1"/>
  </sheetData>
  <mergeCells count="3">
    <mergeCell ref="A2:R2"/>
    <mergeCell ref="I5:I33"/>
    <mergeCell ref="R5:R33"/>
  </mergeCells>
  <printOptions horizontalCentered="1"/>
  <pageMargins left="0.432638888888889" right="0.511805555555556" top="0.751388888888889" bottom="0.751388888888889" header="0.5" footer="0.5"/>
  <pageSetup paperSize="9" scale="53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F47"/>
  <sheetViews>
    <sheetView showGridLines="0" showZeros="0" zoomScale="80" zoomScaleNormal="80" workbookViewId="0">
      <selection activeCell="T5" sqref="T5:T44"/>
    </sheetView>
  </sheetViews>
  <sheetFormatPr defaultColWidth="9" defaultRowHeight="15.75"/>
  <cols>
    <col min="1" max="1" width="35.625" style="38" customWidth="1"/>
    <col min="2" max="4" width="11.4666666666667" style="38" customWidth="1"/>
    <col min="5" max="5" width="10.7333333333333" style="39" hidden="1" customWidth="1"/>
    <col min="6" max="7" width="11.9083333333333" style="38" customWidth="1"/>
    <col min="8" max="8" width="9.55833333333333" style="40" customWidth="1"/>
    <col min="9" max="9" width="10" style="38" customWidth="1"/>
    <col min="10" max="10" width="10.625" style="38" customWidth="1"/>
    <col min="11" max="11" width="35.625" style="38" customWidth="1"/>
    <col min="12" max="14" width="12.4916666666667" style="38" customWidth="1"/>
    <col min="15" max="15" width="12.4916666666667" style="39" hidden="1" customWidth="1"/>
    <col min="16" max="17" width="12.0583333333333" style="38" customWidth="1"/>
    <col min="18" max="18" width="10.7333333333333" style="40" customWidth="1"/>
    <col min="19" max="19" width="10.7333333333333" style="38" customWidth="1"/>
    <col min="20" max="20" width="10.625" style="38" customWidth="1"/>
    <col min="21" max="21" width="12.375" style="38"/>
    <col min="22" max="240" width="9" style="38"/>
    <col min="241" max="16384" width="9" style="41"/>
  </cols>
  <sheetData>
    <row r="1" spans="1:20">
      <c r="A1" s="5" t="s">
        <v>138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  <c r="M1" s="42"/>
      <c r="N1" s="42"/>
      <c r="O1" s="42"/>
      <c r="P1" s="42"/>
      <c r="Q1" s="42"/>
      <c r="R1" s="43"/>
      <c r="S1" s="42"/>
      <c r="T1" s="42"/>
    </row>
    <row r="2" ht="42" customHeight="1" spans="1:20">
      <c r="A2" s="44" t="s">
        <v>139</v>
      </c>
      <c r="B2" s="45"/>
      <c r="C2" s="45"/>
      <c r="D2" s="45"/>
      <c r="E2" s="45"/>
      <c r="F2" s="45"/>
      <c r="G2" s="45"/>
      <c r="H2" s="45"/>
      <c r="I2" s="45"/>
      <c r="J2" s="45"/>
      <c r="K2" s="80"/>
      <c r="L2" s="80"/>
      <c r="M2" s="45"/>
      <c r="N2" s="45"/>
      <c r="O2" s="45"/>
      <c r="P2" s="45"/>
      <c r="Q2" s="45"/>
      <c r="R2" s="45"/>
      <c r="S2" s="45"/>
      <c r="T2" s="45"/>
    </row>
    <row r="3" ht="29" customHeight="1" spans="1:20">
      <c r="A3" s="46"/>
      <c r="B3" s="47"/>
      <c r="C3" s="47"/>
      <c r="D3" s="47"/>
      <c r="E3" s="47"/>
      <c r="F3" s="46"/>
      <c r="G3" s="46"/>
      <c r="H3" s="48"/>
      <c r="I3" s="46"/>
      <c r="J3" s="46"/>
      <c r="K3" s="46"/>
      <c r="L3" s="46"/>
      <c r="M3" s="46"/>
      <c r="N3" s="46"/>
      <c r="O3" s="46"/>
      <c r="P3" s="46"/>
      <c r="Q3" s="46"/>
      <c r="R3" s="48"/>
      <c r="S3" s="100" t="s">
        <v>140</v>
      </c>
      <c r="T3" s="100"/>
    </row>
    <row r="4" ht="50" customHeight="1" spans="1:20">
      <c r="A4" s="49" t="s">
        <v>141</v>
      </c>
      <c r="B4" s="50" t="s">
        <v>15</v>
      </c>
      <c r="C4" s="50" t="s">
        <v>16</v>
      </c>
      <c r="D4" s="50" t="s">
        <v>142</v>
      </c>
      <c r="E4" s="51" t="s">
        <v>143</v>
      </c>
      <c r="F4" s="50" t="s">
        <v>144</v>
      </c>
      <c r="G4" s="50" t="s">
        <v>28</v>
      </c>
      <c r="H4" s="52" t="s">
        <v>145</v>
      </c>
      <c r="I4" s="81" t="s">
        <v>146</v>
      </c>
      <c r="J4" s="82" t="s">
        <v>93</v>
      </c>
      <c r="K4" s="83" t="s">
        <v>147</v>
      </c>
      <c r="L4" s="50" t="s">
        <v>15</v>
      </c>
      <c r="M4" s="50" t="s">
        <v>16</v>
      </c>
      <c r="N4" s="50" t="s">
        <v>142</v>
      </c>
      <c r="O4" s="51" t="s">
        <v>143</v>
      </c>
      <c r="P4" s="50" t="s">
        <v>144</v>
      </c>
      <c r="Q4" s="50" t="s">
        <v>28</v>
      </c>
      <c r="R4" s="52" t="s">
        <v>145</v>
      </c>
      <c r="S4" s="81" t="s">
        <v>146</v>
      </c>
      <c r="T4" s="101" t="s">
        <v>148</v>
      </c>
    </row>
    <row r="5" ht="20" customHeight="1" spans="1:20">
      <c r="A5" s="53" t="s">
        <v>149</v>
      </c>
      <c r="B5" s="54">
        <v>272287</v>
      </c>
      <c r="C5" s="54">
        <v>294071</v>
      </c>
      <c r="D5" s="54">
        <v>294071</v>
      </c>
      <c r="E5" s="54">
        <v>0</v>
      </c>
      <c r="F5" s="54">
        <v>380082</v>
      </c>
      <c r="G5" s="54">
        <v>250444</v>
      </c>
      <c r="H5" s="55">
        <v>29.2483787928765</v>
      </c>
      <c r="I5" s="84">
        <v>86011</v>
      </c>
      <c r="J5" s="85" t="s">
        <v>150</v>
      </c>
      <c r="K5" s="86" t="s">
        <v>151</v>
      </c>
      <c r="L5" s="87">
        <v>122011</v>
      </c>
      <c r="M5" s="87">
        <v>170454</v>
      </c>
      <c r="N5" s="87">
        <v>170454</v>
      </c>
      <c r="O5" s="57"/>
      <c r="P5" s="87">
        <f>N5+O5</f>
        <v>170454</v>
      </c>
      <c r="Q5" s="87">
        <v>87983</v>
      </c>
      <c r="R5" s="55">
        <f>(P5/N5-1)*100</f>
        <v>0</v>
      </c>
      <c r="S5" s="84">
        <f>P5-N5</f>
        <v>0</v>
      </c>
      <c r="T5" s="102" t="s">
        <v>152</v>
      </c>
    </row>
    <row r="6" ht="20" customHeight="1" spans="1:20">
      <c r="A6" s="53" t="s">
        <v>35</v>
      </c>
      <c r="B6" s="56">
        <v>226892</v>
      </c>
      <c r="C6" s="56">
        <v>210101</v>
      </c>
      <c r="D6" s="56">
        <v>210101</v>
      </c>
      <c r="E6" s="57">
        <v>0</v>
      </c>
      <c r="F6" s="54">
        <v>210101</v>
      </c>
      <c r="G6" s="54">
        <v>110274</v>
      </c>
      <c r="H6" s="55">
        <v>0</v>
      </c>
      <c r="I6" s="84">
        <v>0</v>
      </c>
      <c r="J6" s="88"/>
      <c r="K6" s="86" t="s">
        <v>153</v>
      </c>
      <c r="L6" s="87">
        <v>0</v>
      </c>
      <c r="M6" s="87"/>
      <c r="N6" s="87">
        <v>0</v>
      </c>
      <c r="O6" s="57"/>
      <c r="P6" s="87">
        <f t="shared" ref="P6:P29" si="0">N6+O6</f>
        <v>0</v>
      </c>
      <c r="Q6" s="87"/>
      <c r="R6" s="103"/>
      <c r="S6" s="84">
        <f t="shared" ref="S6:S29" si="1">P6-N6</f>
        <v>0</v>
      </c>
      <c r="T6" s="104"/>
    </row>
    <row r="7" ht="20" customHeight="1" spans="1:20">
      <c r="A7" s="58"/>
      <c r="B7" s="56"/>
      <c r="C7" s="56"/>
      <c r="D7" s="56"/>
      <c r="E7" s="57"/>
      <c r="F7" s="54"/>
      <c r="G7" s="54"/>
      <c r="H7" s="55"/>
      <c r="I7" s="84"/>
      <c r="J7" s="88"/>
      <c r="K7" s="86" t="s">
        <v>154</v>
      </c>
      <c r="L7" s="87">
        <v>1414</v>
      </c>
      <c r="M7" s="87">
        <v>4339</v>
      </c>
      <c r="N7" s="87">
        <v>4339</v>
      </c>
      <c r="O7" s="57"/>
      <c r="P7" s="87">
        <f t="shared" si="0"/>
        <v>4339</v>
      </c>
      <c r="Q7" s="87">
        <v>917</v>
      </c>
      <c r="R7" s="55">
        <f t="shared" ref="R5:R18" si="2">(P7/N7-1)*100</f>
        <v>0</v>
      </c>
      <c r="S7" s="84">
        <f t="shared" si="1"/>
        <v>0</v>
      </c>
      <c r="T7" s="104"/>
    </row>
    <row r="8" ht="20" customHeight="1" spans="1:20">
      <c r="A8" s="58"/>
      <c r="B8" s="56"/>
      <c r="C8" s="56"/>
      <c r="D8" s="56"/>
      <c r="E8" s="57"/>
      <c r="F8" s="54"/>
      <c r="G8" s="54"/>
      <c r="H8" s="55"/>
      <c r="I8" s="84"/>
      <c r="J8" s="88"/>
      <c r="K8" s="86" t="s">
        <v>155</v>
      </c>
      <c r="L8" s="56">
        <v>134594</v>
      </c>
      <c r="M8" s="56">
        <v>173385</v>
      </c>
      <c r="N8" s="56">
        <v>173385</v>
      </c>
      <c r="O8" s="57"/>
      <c r="P8" s="87">
        <f t="shared" si="0"/>
        <v>173385</v>
      </c>
      <c r="Q8" s="87">
        <v>102972</v>
      </c>
      <c r="R8" s="55">
        <f t="shared" si="2"/>
        <v>0</v>
      </c>
      <c r="S8" s="84">
        <f t="shared" si="1"/>
        <v>0</v>
      </c>
      <c r="T8" s="104"/>
    </row>
    <row r="9" ht="20" customHeight="1" spans="1:20">
      <c r="A9" s="58"/>
      <c r="B9" s="56"/>
      <c r="C9" s="56"/>
      <c r="D9" s="56"/>
      <c r="E9" s="57"/>
      <c r="F9" s="54"/>
      <c r="G9" s="54"/>
      <c r="H9" s="55"/>
      <c r="I9" s="84"/>
      <c r="J9" s="88"/>
      <c r="K9" s="86" t="s">
        <v>156</v>
      </c>
      <c r="L9" s="87">
        <v>150883</v>
      </c>
      <c r="M9" s="87">
        <v>162550</v>
      </c>
      <c r="N9" s="87">
        <v>178950</v>
      </c>
      <c r="O9" s="57"/>
      <c r="P9" s="87">
        <f t="shared" si="0"/>
        <v>178950</v>
      </c>
      <c r="Q9" s="87">
        <v>93870</v>
      </c>
      <c r="R9" s="55">
        <f t="shared" si="2"/>
        <v>0</v>
      </c>
      <c r="S9" s="84">
        <f t="shared" si="1"/>
        <v>0</v>
      </c>
      <c r="T9" s="104"/>
    </row>
    <row r="10" ht="20" customHeight="1" spans="1:20">
      <c r="A10" s="58"/>
      <c r="B10" s="56"/>
      <c r="C10" s="56"/>
      <c r="D10" s="56"/>
      <c r="E10" s="57"/>
      <c r="F10" s="54"/>
      <c r="G10" s="54"/>
      <c r="H10" s="55"/>
      <c r="I10" s="84"/>
      <c r="J10" s="88"/>
      <c r="K10" s="86" t="s">
        <v>157</v>
      </c>
      <c r="L10" s="87">
        <v>18376</v>
      </c>
      <c r="M10" s="87">
        <v>39709</v>
      </c>
      <c r="N10" s="87">
        <v>39709</v>
      </c>
      <c r="O10" s="57"/>
      <c r="P10" s="87">
        <f t="shared" si="0"/>
        <v>39709</v>
      </c>
      <c r="Q10" s="87">
        <v>10443</v>
      </c>
      <c r="R10" s="55">
        <f t="shared" si="2"/>
        <v>0</v>
      </c>
      <c r="S10" s="84">
        <f t="shared" si="1"/>
        <v>0</v>
      </c>
      <c r="T10" s="104"/>
    </row>
    <row r="11" ht="20" customHeight="1" spans="1:20">
      <c r="A11" s="58"/>
      <c r="B11" s="56"/>
      <c r="C11" s="56"/>
      <c r="D11" s="56"/>
      <c r="E11" s="57"/>
      <c r="F11" s="54"/>
      <c r="G11" s="54"/>
      <c r="H11" s="55"/>
      <c r="I11" s="84"/>
      <c r="J11" s="88"/>
      <c r="K11" s="86" t="s">
        <v>158</v>
      </c>
      <c r="L11" s="87">
        <v>38882</v>
      </c>
      <c r="M11" s="87">
        <v>39648</v>
      </c>
      <c r="N11" s="87">
        <v>39648</v>
      </c>
      <c r="O11" s="57"/>
      <c r="P11" s="87">
        <f t="shared" si="0"/>
        <v>39648</v>
      </c>
      <c r="Q11" s="87">
        <v>19044</v>
      </c>
      <c r="R11" s="55">
        <f t="shared" si="2"/>
        <v>0</v>
      </c>
      <c r="S11" s="84">
        <f t="shared" si="1"/>
        <v>0</v>
      </c>
      <c r="T11" s="104"/>
    </row>
    <row r="12" ht="20" customHeight="1" spans="1:20">
      <c r="A12" s="58"/>
      <c r="B12" s="56"/>
      <c r="C12" s="56"/>
      <c r="D12" s="56"/>
      <c r="E12" s="57"/>
      <c r="F12" s="54"/>
      <c r="G12" s="54"/>
      <c r="H12" s="55"/>
      <c r="I12" s="84"/>
      <c r="J12" s="88"/>
      <c r="K12" s="86" t="s">
        <v>159</v>
      </c>
      <c r="L12" s="87">
        <v>152784</v>
      </c>
      <c r="M12" s="87">
        <v>186560</v>
      </c>
      <c r="N12" s="87">
        <v>186560</v>
      </c>
      <c r="O12" s="57"/>
      <c r="P12" s="87">
        <f t="shared" si="0"/>
        <v>186560</v>
      </c>
      <c r="Q12" s="87">
        <v>109708</v>
      </c>
      <c r="R12" s="55">
        <f t="shared" si="2"/>
        <v>0</v>
      </c>
      <c r="S12" s="84">
        <f t="shared" si="1"/>
        <v>0</v>
      </c>
      <c r="T12" s="104"/>
    </row>
    <row r="13" ht="20" customHeight="1" spans="1:20">
      <c r="A13" s="58"/>
      <c r="B13" s="56"/>
      <c r="C13" s="56"/>
      <c r="D13" s="56"/>
      <c r="E13" s="57"/>
      <c r="F13" s="54"/>
      <c r="G13" s="54"/>
      <c r="H13" s="55"/>
      <c r="I13" s="84"/>
      <c r="J13" s="88"/>
      <c r="K13" s="86" t="s">
        <v>160</v>
      </c>
      <c r="L13" s="87">
        <v>49650</v>
      </c>
      <c r="M13" s="87">
        <v>89137</v>
      </c>
      <c r="N13" s="87">
        <v>89137</v>
      </c>
      <c r="O13" s="57"/>
      <c r="P13" s="87">
        <f t="shared" si="0"/>
        <v>89137</v>
      </c>
      <c r="Q13" s="87">
        <v>29097</v>
      </c>
      <c r="R13" s="55">
        <f t="shared" si="2"/>
        <v>0</v>
      </c>
      <c r="S13" s="84">
        <f t="shared" si="1"/>
        <v>0</v>
      </c>
      <c r="T13" s="104"/>
    </row>
    <row r="14" ht="20" customHeight="1" spans="1:20">
      <c r="A14" s="58"/>
      <c r="B14" s="56"/>
      <c r="C14" s="56"/>
      <c r="D14" s="56"/>
      <c r="E14" s="57"/>
      <c r="F14" s="54"/>
      <c r="G14" s="54"/>
      <c r="H14" s="55"/>
      <c r="I14" s="84"/>
      <c r="J14" s="88"/>
      <c r="K14" s="89" t="s">
        <v>44</v>
      </c>
      <c r="L14" s="87">
        <v>12715</v>
      </c>
      <c r="M14" s="87">
        <v>39859</v>
      </c>
      <c r="N14" s="87">
        <v>39909</v>
      </c>
      <c r="O14" s="57"/>
      <c r="P14" s="87">
        <f t="shared" si="0"/>
        <v>39909</v>
      </c>
      <c r="Q14" s="87">
        <v>9313</v>
      </c>
      <c r="R14" s="55">
        <f t="shared" si="2"/>
        <v>0</v>
      </c>
      <c r="S14" s="84">
        <f t="shared" si="1"/>
        <v>0</v>
      </c>
      <c r="T14" s="104"/>
    </row>
    <row r="15" ht="20" customHeight="1" spans="1:20">
      <c r="A15" s="58"/>
      <c r="B15" s="56"/>
      <c r="C15" s="56"/>
      <c r="D15" s="56"/>
      <c r="E15" s="57"/>
      <c r="F15" s="54"/>
      <c r="G15" s="54"/>
      <c r="H15" s="55"/>
      <c r="I15" s="84"/>
      <c r="J15" s="88"/>
      <c r="K15" s="86" t="s">
        <v>161</v>
      </c>
      <c r="L15" s="87">
        <v>117028</v>
      </c>
      <c r="M15" s="87">
        <v>117791</v>
      </c>
      <c r="N15" s="87">
        <v>147283</v>
      </c>
      <c r="O15" s="57">
        <v>-68</v>
      </c>
      <c r="P15" s="87">
        <f t="shared" si="0"/>
        <v>147215</v>
      </c>
      <c r="Q15" s="87">
        <v>39279</v>
      </c>
      <c r="R15" s="105">
        <f t="shared" si="2"/>
        <v>-0.0461696190327432</v>
      </c>
      <c r="S15" s="84">
        <f t="shared" si="1"/>
        <v>-68</v>
      </c>
      <c r="T15" s="104"/>
    </row>
    <row r="16" ht="20" customHeight="1" spans="1:20">
      <c r="A16" s="58"/>
      <c r="B16" s="56"/>
      <c r="C16" s="56"/>
      <c r="D16" s="56"/>
      <c r="E16" s="57"/>
      <c r="F16" s="54"/>
      <c r="G16" s="54"/>
      <c r="H16" s="55"/>
      <c r="I16" s="84"/>
      <c r="J16" s="88"/>
      <c r="K16" s="86" t="s">
        <v>162</v>
      </c>
      <c r="L16" s="87">
        <v>19486</v>
      </c>
      <c r="M16" s="87">
        <v>28279</v>
      </c>
      <c r="N16" s="87">
        <v>32349</v>
      </c>
      <c r="O16" s="57"/>
      <c r="P16" s="87">
        <f t="shared" si="0"/>
        <v>32349</v>
      </c>
      <c r="Q16" s="87">
        <v>23634</v>
      </c>
      <c r="R16" s="55">
        <f t="shared" si="2"/>
        <v>0</v>
      </c>
      <c r="S16" s="84">
        <f t="shared" si="1"/>
        <v>0</v>
      </c>
      <c r="T16" s="104"/>
    </row>
    <row r="17" ht="20" customHeight="1" spans="1:20">
      <c r="A17" s="53"/>
      <c r="B17" s="56"/>
      <c r="C17" s="56"/>
      <c r="D17" s="56"/>
      <c r="E17" s="57"/>
      <c r="F17" s="54"/>
      <c r="G17" s="54"/>
      <c r="H17" s="55"/>
      <c r="I17" s="84"/>
      <c r="J17" s="88"/>
      <c r="K17" s="89" t="s">
        <v>47</v>
      </c>
      <c r="L17" s="87">
        <v>38969</v>
      </c>
      <c r="M17" s="87">
        <v>37078</v>
      </c>
      <c r="N17" s="87">
        <v>37778</v>
      </c>
      <c r="O17" s="57"/>
      <c r="P17" s="87">
        <f t="shared" si="0"/>
        <v>37778</v>
      </c>
      <c r="Q17" s="87">
        <v>23928</v>
      </c>
      <c r="R17" s="55">
        <f t="shared" si="2"/>
        <v>0</v>
      </c>
      <c r="S17" s="84">
        <f t="shared" si="1"/>
        <v>0</v>
      </c>
      <c r="T17" s="104"/>
    </row>
    <row r="18" ht="20" customHeight="1" spans="1:20">
      <c r="A18" s="53"/>
      <c r="B18" s="54"/>
      <c r="C18" s="54"/>
      <c r="D18" s="54"/>
      <c r="E18" s="59"/>
      <c r="F18" s="54"/>
      <c r="G18" s="54"/>
      <c r="H18" s="55"/>
      <c r="I18" s="84"/>
      <c r="J18" s="88"/>
      <c r="K18" s="86" t="s">
        <v>163</v>
      </c>
      <c r="L18" s="87">
        <f>SUM(L19:L22)</f>
        <v>57520</v>
      </c>
      <c r="M18" s="87">
        <v>45873</v>
      </c>
      <c r="N18" s="87">
        <v>45981</v>
      </c>
      <c r="O18" s="57"/>
      <c r="P18" s="87">
        <f t="shared" si="0"/>
        <v>45981</v>
      </c>
      <c r="Q18" s="87">
        <f>SUM(Q19:Q22)</f>
        <v>17337</v>
      </c>
      <c r="R18" s="55">
        <f t="shared" si="2"/>
        <v>0</v>
      </c>
      <c r="S18" s="84">
        <f t="shared" si="1"/>
        <v>0</v>
      </c>
      <c r="T18" s="104"/>
    </row>
    <row r="19" s="37" customFormat="1" ht="20" hidden="1" customHeight="1" spans="1:240">
      <c r="A19" s="60"/>
      <c r="B19" s="61"/>
      <c r="C19" s="61"/>
      <c r="D19" s="61"/>
      <c r="E19" s="61"/>
      <c r="F19" s="62"/>
      <c r="G19" s="62"/>
      <c r="H19" s="63"/>
      <c r="I19" s="90">
        <f>F19-C19</f>
        <v>0</v>
      </c>
      <c r="J19" s="91"/>
      <c r="K19" s="92" t="s">
        <v>164</v>
      </c>
      <c r="L19" s="61">
        <v>42486</v>
      </c>
      <c r="M19" s="61">
        <v>31660</v>
      </c>
      <c r="N19" s="61">
        <v>31660</v>
      </c>
      <c r="O19" s="61"/>
      <c r="P19" s="61">
        <f t="shared" si="0"/>
        <v>31660</v>
      </c>
      <c r="Q19" s="61">
        <v>15341</v>
      </c>
      <c r="R19" s="63">
        <f t="shared" ref="R18:R22" si="3">(P19/M19-1)*100</f>
        <v>0</v>
      </c>
      <c r="S19" s="84">
        <f t="shared" si="1"/>
        <v>0</v>
      </c>
      <c r="T19" s="104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</row>
    <row r="20" s="37" customFormat="1" ht="20" hidden="1" customHeight="1" spans="1:240">
      <c r="A20" s="64"/>
      <c r="B20" s="61"/>
      <c r="C20" s="61"/>
      <c r="D20" s="61"/>
      <c r="E20" s="61"/>
      <c r="F20" s="62"/>
      <c r="G20" s="62"/>
      <c r="H20" s="63"/>
      <c r="I20" s="90">
        <f>F20-C20</f>
        <v>0</v>
      </c>
      <c r="J20" s="91"/>
      <c r="K20" s="92" t="s">
        <v>165</v>
      </c>
      <c r="L20" s="61">
        <v>6307</v>
      </c>
      <c r="M20" s="61">
        <v>4484</v>
      </c>
      <c r="N20" s="61">
        <v>4592</v>
      </c>
      <c r="O20" s="61"/>
      <c r="P20" s="61">
        <f t="shared" si="0"/>
        <v>4592</v>
      </c>
      <c r="Q20" s="61">
        <v>1476</v>
      </c>
      <c r="R20" s="63">
        <f t="shared" si="3"/>
        <v>2.4085637823372</v>
      </c>
      <c r="S20" s="84">
        <f t="shared" si="1"/>
        <v>0</v>
      </c>
      <c r="T20" s="104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</row>
    <row r="21" s="37" customFormat="1" ht="20" hidden="1" customHeight="1" spans="1:240">
      <c r="A21" s="64"/>
      <c r="B21" s="61"/>
      <c r="C21" s="61"/>
      <c r="D21" s="61"/>
      <c r="E21" s="61"/>
      <c r="F21" s="62"/>
      <c r="G21" s="62"/>
      <c r="H21" s="63"/>
      <c r="I21" s="90">
        <f>F21-C21</f>
        <v>0</v>
      </c>
      <c r="J21" s="91"/>
      <c r="K21" s="92" t="s">
        <v>166</v>
      </c>
      <c r="L21" s="61">
        <v>1147</v>
      </c>
      <c r="M21" s="61">
        <v>1557</v>
      </c>
      <c r="N21" s="61">
        <v>1557</v>
      </c>
      <c r="O21" s="61"/>
      <c r="P21" s="61">
        <f t="shared" si="0"/>
        <v>1557</v>
      </c>
      <c r="Q21" s="61">
        <v>185</v>
      </c>
      <c r="R21" s="63">
        <f t="shared" si="3"/>
        <v>0</v>
      </c>
      <c r="S21" s="84">
        <f t="shared" si="1"/>
        <v>0</v>
      </c>
      <c r="T21" s="104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</row>
    <row r="22" s="37" customFormat="1" ht="20" hidden="1" customHeight="1" spans="1:240">
      <c r="A22" s="65"/>
      <c r="B22" s="61"/>
      <c r="C22" s="61"/>
      <c r="D22" s="61"/>
      <c r="E22" s="61"/>
      <c r="F22" s="62"/>
      <c r="G22" s="62"/>
      <c r="H22" s="63"/>
      <c r="I22" s="90">
        <f>F22-C22</f>
        <v>0</v>
      </c>
      <c r="J22" s="91"/>
      <c r="K22" s="92" t="s">
        <v>167</v>
      </c>
      <c r="L22" s="61">
        <v>7580</v>
      </c>
      <c r="M22" s="61">
        <v>8172</v>
      </c>
      <c r="N22" s="61">
        <v>8172</v>
      </c>
      <c r="O22" s="61"/>
      <c r="P22" s="61">
        <f t="shared" si="0"/>
        <v>8172</v>
      </c>
      <c r="Q22" s="61">
        <v>335</v>
      </c>
      <c r="R22" s="63">
        <f t="shared" si="3"/>
        <v>0</v>
      </c>
      <c r="S22" s="84">
        <f t="shared" si="1"/>
        <v>0</v>
      </c>
      <c r="T22" s="104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</row>
    <row r="23" ht="20" customHeight="1" spans="1:20">
      <c r="A23" s="53"/>
      <c r="B23" s="56"/>
      <c r="C23" s="56"/>
      <c r="D23" s="56"/>
      <c r="E23" s="57"/>
      <c r="F23" s="56"/>
      <c r="G23" s="56"/>
      <c r="H23" s="55"/>
      <c r="I23" s="84"/>
      <c r="J23" s="88"/>
      <c r="K23" s="86" t="s">
        <v>168</v>
      </c>
      <c r="L23" s="87"/>
      <c r="M23" s="87"/>
      <c r="N23" s="87">
        <v>0</v>
      </c>
      <c r="O23" s="57"/>
      <c r="P23" s="87">
        <f t="shared" si="0"/>
        <v>0</v>
      </c>
      <c r="Q23" s="87"/>
      <c r="R23" s="55"/>
      <c r="S23" s="84">
        <f t="shared" si="1"/>
        <v>0</v>
      </c>
      <c r="T23" s="104"/>
    </row>
    <row r="24" ht="20" customHeight="1" spans="1:20">
      <c r="A24" s="53"/>
      <c r="B24" s="56"/>
      <c r="C24" s="56"/>
      <c r="D24" s="56"/>
      <c r="E24" s="57"/>
      <c r="F24" s="54"/>
      <c r="G24" s="54"/>
      <c r="H24" s="55"/>
      <c r="I24" s="84"/>
      <c r="J24" s="88"/>
      <c r="K24" s="86" t="s">
        <v>169</v>
      </c>
      <c r="L24" s="87">
        <v>14107</v>
      </c>
      <c r="M24" s="87">
        <v>19600</v>
      </c>
      <c r="N24" s="87">
        <v>19600</v>
      </c>
      <c r="O24" s="57"/>
      <c r="P24" s="87">
        <f t="shared" si="0"/>
        <v>19600</v>
      </c>
      <c r="Q24" s="87">
        <v>9770</v>
      </c>
      <c r="R24" s="55">
        <f t="shared" ref="R23:R29" si="4">(P24/N24-1)*100</f>
        <v>0</v>
      </c>
      <c r="S24" s="84">
        <f t="shared" si="1"/>
        <v>0</v>
      </c>
      <c r="T24" s="104"/>
    </row>
    <row r="25" ht="20" customHeight="1" spans="1:20">
      <c r="A25" s="58"/>
      <c r="B25" s="56"/>
      <c r="C25" s="56"/>
      <c r="D25" s="56"/>
      <c r="E25" s="57"/>
      <c r="F25" s="54"/>
      <c r="G25" s="54"/>
      <c r="H25" s="55"/>
      <c r="I25" s="84"/>
      <c r="J25" s="88"/>
      <c r="K25" s="86" t="s">
        <v>170</v>
      </c>
      <c r="L25" s="87">
        <v>31746</v>
      </c>
      <c r="M25" s="87">
        <v>31840</v>
      </c>
      <c r="N25" s="87">
        <v>31840</v>
      </c>
      <c r="O25" s="57"/>
      <c r="P25" s="87">
        <f t="shared" si="0"/>
        <v>31840</v>
      </c>
      <c r="Q25" s="87">
        <v>22108</v>
      </c>
      <c r="R25" s="55">
        <f t="shared" si="4"/>
        <v>0</v>
      </c>
      <c r="S25" s="84">
        <f t="shared" si="1"/>
        <v>0</v>
      </c>
      <c r="T25" s="104"/>
    </row>
    <row r="26" ht="20" customHeight="1" spans="1:20">
      <c r="A26" s="58"/>
      <c r="B26" s="56"/>
      <c r="C26" s="56"/>
      <c r="D26" s="56"/>
      <c r="E26" s="57"/>
      <c r="F26" s="54"/>
      <c r="G26" s="54"/>
      <c r="H26" s="55"/>
      <c r="I26" s="84"/>
      <c r="J26" s="88"/>
      <c r="K26" s="86" t="s">
        <v>171</v>
      </c>
      <c r="L26" s="87">
        <v>16593</v>
      </c>
      <c r="M26" s="87">
        <v>10588</v>
      </c>
      <c r="N26" s="87">
        <v>13048</v>
      </c>
      <c r="O26" s="57"/>
      <c r="P26" s="87">
        <f t="shared" si="0"/>
        <v>13048</v>
      </c>
      <c r="Q26" s="87">
        <v>6590</v>
      </c>
      <c r="R26" s="55">
        <f t="shared" si="4"/>
        <v>0</v>
      </c>
      <c r="S26" s="84">
        <f t="shared" si="1"/>
        <v>0</v>
      </c>
      <c r="T26" s="104"/>
    </row>
    <row r="27" ht="20" customHeight="1" spans="1:20">
      <c r="A27" s="58"/>
      <c r="B27" s="56"/>
      <c r="C27" s="56"/>
      <c r="D27" s="56"/>
      <c r="E27" s="57"/>
      <c r="F27" s="54"/>
      <c r="G27" s="54"/>
      <c r="H27" s="55"/>
      <c r="I27" s="84"/>
      <c r="J27" s="88"/>
      <c r="K27" s="86" t="s">
        <v>172</v>
      </c>
      <c r="L27" s="87"/>
      <c r="M27" s="87">
        <v>10000</v>
      </c>
      <c r="N27" s="87">
        <v>10000</v>
      </c>
      <c r="O27" s="57"/>
      <c r="P27" s="87">
        <f t="shared" si="0"/>
        <v>10000</v>
      </c>
      <c r="Q27" s="87">
        <v>0</v>
      </c>
      <c r="R27" s="55">
        <f t="shared" si="4"/>
        <v>0</v>
      </c>
      <c r="S27" s="84">
        <f t="shared" si="1"/>
        <v>0</v>
      </c>
      <c r="T27" s="104"/>
    </row>
    <row r="28" ht="20" customHeight="1" spans="1:20">
      <c r="A28" s="66"/>
      <c r="B28" s="56"/>
      <c r="C28" s="56"/>
      <c r="D28" s="56"/>
      <c r="E28" s="57"/>
      <c r="F28" s="54"/>
      <c r="G28" s="54"/>
      <c r="H28" s="55"/>
      <c r="I28" s="84"/>
      <c r="J28" s="88"/>
      <c r="K28" s="93" t="s">
        <v>173</v>
      </c>
      <c r="L28" s="87">
        <v>24248</v>
      </c>
      <c r="M28" s="87">
        <v>33570</v>
      </c>
      <c r="N28" s="87">
        <v>33570</v>
      </c>
      <c r="O28" s="57"/>
      <c r="P28" s="87">
        <f t="shared" si="0"/>
        <v>33570</v>
      </c>
      <c r="Q28" s="87">
        <v>4955</v>
      </c>
      <c r="R28" s="55">
        <f t="shared" si="4"/>
        <v>0</v>
      </c>
      <c r="S28" s="84">
        <f t="shared" si="1"/>
        <v>0</v>
      </c>
      <c r="T28" s="104"/>
    </row>
    <row r="29" ht="20" customHeight="1" spans="1:20">
      <c r="A29" s="58"/>
      <c r="B29" s="56"/>
      <c r="C29" s="56"/>
      <c r="D29" s="56"/>
      <c r="E29" s="57"/>
      <c r="F29" s="54"/>
      <c r="G29" s="54"/>
      <c r="H29" s="55"/>
      <c r="I29" s="84"/>
      <c r="J29" s="88"/>
      <c r="K29" s="86" t="s">
        <v>174</v>
      </c>
      <c r="L29" s="87">
        <v>215</v>
      </c>
      <c r="M29" s="87"/>
      <c r="N29" s="87"/>
      <c r="O29" s="57"/>
      <c r="P29" s="87">
        <f t="shared" si="0"/>
        <v>0</v>
      </c>
      <c r="Q29" s="87"/>
      <c r="R29" s="55"/>
      <c r="S29" s="84">
        <f t="shared" si="1"/>
        <v>0</v>
      </c>
      <c r="T29" s="104"/>
    </row>
    <row r="30" ht="20" customHeight="1" spans="1:20">
      <c r="A30" s="67"/>
      <c r="B30" s="56"/>
      <c r="C30" s="56"/>
      <c r="D30" s="56"/>
      <c r="E30" s="57"/>
      <c r="F30" s="54"/>
      <c r="G30" s="54"/>
      <c r="H30" s="55"/>
      <c r="I30" s="84"/>
      <c r="J30" s="88"/>
      <c r="K30" s="86"/>
      <c r="L30" s="87"/>
      <c r="M30" s="87"/>
      <c r="N30" s="87"/>
      <c r="O30" s="57"/>
      <c r="P30" s="87"/>
      <c r="Q30" s="87"/>
      <c r="R30" s="103"/>
      <c r="S30" s="107"/>
      <c r="T30" s="104"/>
    </row>
    <row r="31" ht="20" customHeight="1" spans="1:20">
      <c r="A31" s="68"/>
      <c r="B31" s="56"/>
      <c r="C31" s="56"/>
      <c r="D31" s="56"/>
      <c r="E31" s="57"/>
      <c r="F31" s="54"/>
      <c r="G31" s="54"/>
      <c r="H31" s="55"/>
      <c r="I31" s="84"/>
      <c r="J31" s="88"/>
      <c r="K31" s="86"/>
      <c r="L31" s="87"/>
      <c r="M31" s="87"/>
      <c r="N31" s="87"/>
      <c r="O31" s="57"/>
      <c r="P31" s="87"/>
      <c r="Q31" s="87"/>
      <c r="R31" s="103"/>
      <c r="S31" s="107"/>
      <c r="T31" s="104"/>
    </row>
    <row r="32" ht="20" customHeight="1" spans="1:20">
      <c r="A32" s="69" t="s">
        <v>175</v>
      </c>
      <c r="B32" s="56">
        <v>499179</v>
      </c>
      <c r="C32" s="56">
        <v>504172</v>
      </c>
      <c r="D32" s="56">
        <v>504172</v>
      </c>
      <c r="E32" s="57">
        <v>0</v>
      </c>
      <c r="F32" s="56">
        <v>590183</v>
      </c>
      <c r="G32" s="56">
        <v>360718</v>
      </c>
      <c r="H32" s="55">
        <v>17.0598525899891</v>
      </c>
      <c r="I32" s="84">
        <v>86011</v>
      </c>
      <c r="J32" s="88"/>
      <c r="K32" s="94" t="s">
        <v>176</v>
      </c>
      <c r="L32" s="87">
        <v>1001221</v>
      </c>
      <c r="M32" s="87">
        <f>SUM(M5:M18)+SUM(M23:M29)</f>
        <v>1240260</v>
      </c>
      <c r="N32" s="87">
        <f t="shared" ref="M32:O32" si="5">SUM(N5:N18)+SUM(N23:N29)</f>
        <v>1293540</v>
      </c>
      <c r="O32" s="57">
        <f t="shared" si="5"/>
        <v>-68</v>
      </c>
      <c r="P32" s="87">
        <f>N32+O32</f>
        <v>1293472</v>
      </c>
      <c r="Q32" s="87">
        <f>SUM(Q5:Q18)+SUM(Q23:Q29)</f>
        <v>610948</v>
      </c>
      <c r="R32" s="108">
        <f>(P32/N32-1)*100</f>
        <v>-0.00525689193995316</v>
      </c>
      <c r="S32" s="107">
        <f>P32-N32</f>
        <v>-68</v>
      </c>
      <c r="T32" s="104"/>
    </row>
    <row r="33" ht="20" customHeight="1" spans="1:20">
      <c r="A33" s="70" t="s">
        <v>177</v>
      </c>
      <c r="B33" s="56">
        <v>177140</v>
      </c>
      <c r="C33" s="56">
        <v>177661</v>
      </c>
      <c r="D33" s="56">
        <v>177661</v>
      </c>
      <c r="E33" s="57"/>
      <c r="F33" s="54">
        <f t="shared" ref="F33:F40" si="6">D33+E33</f>
        <v>177661</v>
      </c>
      <c r="G33" s="54"/>
      <c r="H33" s="55">
        <f t="shared" ref="H32:H40" si="7">(F33/D33-1)*100</f>
        <v>0</v>
      </c>
      <c r="I33" s="84"/>
      <c r="J33" s="88"/>
      <c r="K33" s="95" t="s">
        <v>178</v>
      </c>
      <c r="L33" s="87">
        <v>304844</v>
      </c>
      <c r="M33" s="87">
        <v>289244</v>
      </c>
      <c r="N33" s="87">
        <v>289244</v>
      </c>
      <c r="O33" s="57">
        <v>368850</v>
      </c>
      <c r="P33" s="87">
        <f t="shared" ref="P33:P43" si="8">N33+O33</f>
        <v>658094</v>
      </c>
      <c r="Q33" s="87"/>
      <c r="R33" s="103">
        <f>(P33/N33-1)*100</f>
        <v>127.522092074511</v>
      </c>
      <c r="S33" s="107">
        <f>P33-N33</f>
        <v>368850</v>
      </c>
      <c r="T33" s="104"/>
    </row>
    <row r="34" ht="20" customHeight="1" spans="1:20">
      <c r="A34" s="70" t="s">
        <v>179</v>
      </c>
      <c r="B34" s="56">
        <v>1935542</v>
      </c>
      <c r="C34" s="56">
        <v>1435933</v>
      </c>
      <c r="D34" s="56">
        <v>1435933</v>
      </c>
      <c r="E34" s="57"/>
      <c r="F34" s="54">
        <f t="shared" si="6"/>
        <v>1435933</v>
      </c>
      <c r="G34" s="54"/>
      <c r="H34" s="55">
        <f t="shared" si="7"/>
        <v>0</v>
      </c>
      <c r="I34" s="84"/>
      <c r="J34" s="88"/>
      <c r="K34" s="95" t="s">
        <v>180</v>
      </c>
      <c r="L34" s="87">
        <v>1740766</v>
      </c>
      <c r="M34" s="87">
        <v>1813487</v>
      </c>
      <c r="N34" s="87">
        <v>1828124</v>
      </c>
      <c r="O34" s="57">
        <v>29708</v>
      </c>
      <c r="P34" s="87">
        <f t="shared" si="8"/>
        <v>1857832</v>
      </c>
      <c r="Q34" s="87"/>
      <c r="R34" s="103">
        <f>(P34/N34-1)*100</f>
        <v>1.62505388037135</v>
      </c>
      <c r="S34" s="107">
        <f t="shared" ref="S34:S42" si="9">P34-N34</f>
        <v>29708</v>
      </c>
      <c r="T34" s="104"/>
    </row>
    <row r="35" ht="20" customHeight="1" spans="1:20">
      <c r="A35" s="70" t="s">
        <v>181</v>
      </c>
      <c r="B35" s="56">
        <v>217888</v>
      </c>
      <c r="C35" s="56"/>
      <c r="D35" s="56">
        <v>166019</v>
      </c>
      <c r="E35" s="57"/>
      <c r="F35" s="54">
        <f t="shared" si="6"/>
        <v>166019</v>
      </c>
      <c r="G35" s="54"/>
      <c r="H35" s="55">
        <f t="shared" si="7"/>
        <v>0</v>
      </c>
      <c r="I35" s="84"/>
      <c r="J35" s="88"/>
      <c r="K35" s="96" t="s">
        <v>182</v>
      </c>
      <c r="L35" s="87">
        <v>100036</v>
      </c>
      <c r="M35" s="87">
        <v>0</v>
      </c>
      <c r="N35" s="87">
        <v>70833</v>
      </c>
      <c r="O35" s="57"/>
      <c r="P35" s="87">
        <f t="shared" si="8"/>
        <v>70833</v>
      </c>
      <c r="Q35" s="87"/>
      <c r="R35" s="103">
        <f>(P35/N35-1)*100</f>
        <v>0</v>
      </c>
      <c r="S35" s="107">
        <f t="shared" si="9"/>
        <v>0</v>
      </c>
      <c r="T35" s="104"/>
    </row>
    <row r="36" ht="20" customHeight="1" spans="1:20">
      <c r="A36" s="70" t="s">
        <v>183</v>
      </c>
      <c r="B36" s="56">
        <v>1568</v>
      </c>
      <c r="C36" s="56"/>
      <c r="D36" s="56">
        <v>0</v>
      </c>
      <c r="E36" s="57"/>
      <c r="F36" s="54">
        <f t="shared" si="6"/>
        <v>0</v>
      </c>
      <c r="G36" s="54"/>
      <c r="H36" s="55"/>
      <c r="I36" s="84"/>
      <c r="J36" s="88"/>
      <c r="K36" s="96" t="s">
        <v>184</v>
      </c>
      <c r="L36" s="87">
        <v>64430</v>
      </c>
      <c r="M36" s="87">
        <v>4023</v>
      </c>
      <c r="N36" s="87">
        <v>41557</v>
      </c>
      <c r="O36" s="57"/>
      <c r="P36" s="87">
        <f t="shared" si="8"/>
        <v>41557</v>
      </c>
      <c r="Q36" s="87"/>
      <c r="R36" s="103">
        <f>(P36/N36-1)*100</f>
        <v>0</v>
      </c>
      <c r="S36" s="107">
        <f t="shared" si="9"/>
        <v>0</v>
      </c>
      <c r="T36" s="104"/>
    </row>
    <row r="37" ht="20" customHeight="1" spans="1:20">
      <c r="A37" s="70" t="s">
        <v>185</v>
      </c>
      <c r="B37" s="56">
        <v>294771</v>
      </c>
      <c r="C37" s="56">
        <v>585262</v>
      </c>
      <c r="D37" s="56">
        <v>585262</v>
      </c>
      <c r="E37" s="57"/>
      <c r="F37" s="54">
        <f t="shared" si="6"/>
        <v>585262</v>
      </c>
      <c r="G37" s="54"/>
      <c r="H37" s="55">
        <f t="shared" si="7"/>
        <v>0</v>
      </c>
      <c r="I37" s="84"/>
      <c r="J37" s="88"/>
      <c r="K37" s="95" t="s">
        <v>186</v>
      </c>
      <c r="L37" s="87">
        <v>114</v>
      </c>
      <c r="M37" s="87">
        <v>0</v>
      </c>
      <c r="N37" s="87">
        <v>0</v>
      </c>
      <c r="O37" s="57"/>
      <c r="P37" s="87">
        <f t="shared" si="8"/>
        <v>0</v>
      </c>
      <c r="Q37" s="87"/>
      <c r="R37" s="103"/>
      <c r="S37" s="107">
        <f t="shared" si="9"/>
        <v>0</v>
      </c>
      <c r="T37" s="104"/>
    </row>
    <row r="38" ht="20" customHeight="1" spans="1:20">
      <c r="A38" s="70" t="s">
        <v>187</v>
      </c>
      <c r="B38" s="56">
        <v>172056</v>
      </c>
      <c r="C38" s="56">
        <v>213498</v>
      </c>
      <c r="D38" s="56">
        <v>213498</v>
      </c>
      <c r="E38" s="57">
        <f>247912+52145+12422</f>
        <v>312479</v>
      </c>
      <c r="F38" s="54">
        <f t="shared" si="6"/>
        <v>525977</v>
      </c>
      <c r="G38" s="54"/>
      <c r="H38" s="55">
        <f t="shared" si="7"/>
        <v>146.361558422093</v>
      </c>
      <c r="I38" s="84">
        <f>F38-D38</f>
        <v>312479</v>
      </c>
      <c r="J38" s="88"/>
      <c r="K38" s="95" t="s">
        <v>188</v>
      </c>
      <c r="L38" s="87"/>
      <c r="M38" s="87">
        <v>0</v>
      </c>
      <c r="N38" s="87">
        <v>0</v>
      </c>
      <c r="O38" s="57"/>
      <c r="P38" s="87">
        <f t="shared" si="8"/>
        <v>0</v>
      </c>
      <c r="Q38" s="87"/>
      <c r="R38" s="103"/>
      <c r="S38" s="107">
        <f t="shared" si="9"/>
        <v>0</v>
      </c>
      <c r="T38" s="104"/>
    </row>
    <row r="39" ht="20" customHeight="1" spans="1:20">
      <c r="A39" s="70" t="s">
        <v>189</v>
      </c>
      <c r="B39" s="56"/>
      <c r="C39" s="56"/>
      <c r="D39" s="56">
        <v>0</v>
      </c>
      <c r="E39" s="57"/>
      <c r="F39" s="54">
        <f t="shared" si="6"/>
        <v>0</v>
      </c>
      <c r="G39" s="54"/>
      <c r="H39" s="55"/>
      <c r="I39" s="84"/>
      <c r="J39" s="88"/>
      <c r="K39" s="95" t="s">
        <v>190</v>
      </c>
      <c r="L39" s="87">
        <v>440753</v>
      </c>
      <c r="M39" s="87"/>
      <c r="N39" s="87">
        <v>0</v>
      </c>
      <c r="O39" s="57"/>
      <c r="P39" s="87">
        <f t="shared" si="8"/>
        <v>0</v>
      </c>
      <c r="Q39" s="87"/>
      <c r="R39" s="103"/>
      <c r="S39" s="107">
        <f t="shared" si="9"/>
        <v>0</v>
      </c>
      <c r="T39" s="104"/>
    </row>
    <row r="40" ht="20" customHeight="1" spans="1:20">
      <c r="A40" s="70" t="s">
        <v>191</v>
      </c>
      <c r="B40" s="56">
        <v>353915</v>
      </c>
      <c r="C40" s="56">
        <v>430488</v>
      </c>
      <c r="D40" s="56">
        <v>440753</v>
      </c>
      <c r="E40" s="57"/>
      <c r="F40" s="54">
        <f t="shared" si="6"/>
        <v>440753</v>
      </c>
      <c r="G40" s="54"/>
      <c r="H40" s="55">
        <f t="shared" si="7"/>
        <v>0</v>
      </c>
      <c r="I40" s="84"/>
      <c r="J40" s="88"/>
      <c r="K40" s="95" t="s">
        <v>192</v>
      </c>
      <c r="L40" s="87"/>
      <c r="M40" s="87"/>
      <c r="N40" s="87">
        <v>0</v>
      </c>
      <c r="O40" s="57"/>
      <c r="P40" s="87">
        <f t="shared" si="8"/>
        <v>0</v>
      </c>
      <c r="Q40" s="87"/>
      <c r="R40" s="103"/>
      <c r="S40" s="107">
        <f t="shared" si="9"/>
        <v>0</v>
      </c>
      <c r="T40" s="104"/>
    </row>
    <row r="41" ht="20" customHeight="1" spans="1:20">
      <c r="A41" s="71" t="s">
        <v>193</v>
      </c>
      <c r="B41" s="72">
        <v>308</v>
      </c>
      <c r="C41" s="56"/>
      <c r="D41" s="56">
        <v>0</v>
      </c>
      <c r="E41" s="57"/>
      <c r="F41" s="54">
        <f>C41+E41</f>
        <v>0</v>
      </c>
      <c r="G41" s="54"/>
      <c r="H41" s="55"/>
      <c r="I41" s="84"/>
      <c r="J41" s="88"/>
      <c r="K41" s="95" t="s">
        <v>194</v>
      </c>
      <c r="L41" s="87"/>
      <c r="M41" s="87"/>
      <c r="N41" s="87">
        <v>0</v>
      </c>
      <c r="O41" s="57"/>
      <c r="P41" s="87">
        <f t="shared" si="8"/>
        <v>0</v>
      </c>
      <c r="Q41" s="87"/>
      <c r="R41" s="103"/>
      <c r="S41" s="107">
        <f t="shared" si="9"/>
        <v>0</v>
      </c>
      <c r="T41" s="104"/>
    </row>
    <row r="42" ht="20" customHeight="1" spans="1:20">
      <c r="A42" s="71" t="s">
        <v>195</v>
      </c>
      <c r="B42" s="72">
        <v>105</v>
      </c>
      <c r="C42" s="56"/>
      <c r="D42" s="56"/>
      <c r="E42" s="57"/>
      <c r="F42" s="54"/>
      <c r="G42" s="54"/>
      <c r="H42" s="55"/>
      <c r="I42" s="84"/>
      <c r="J42" s="88"/>
      <c r="K42" s="95" t="s">
        <v>79</v>
      </c>
      <c r="L42" s="87">
        <v>308</v>
      </c>
      <c r="M42" s="87"/>
      <c r="N42" s="87">
        <v>0</v>
      </c>
      <c r="O42" s="57"/>
      <c r="P42" s="87">
        <f t="shared" si="8"/>
        <v>0</v>
      </c>
      <c r="Q42" s="87"/>
      <c r="R42" s="103"/>
      <c r="S42" s="107">
        <f t="shared" si="9"/>
        <v>0</v>
      </c>
      <c r="T42" s="104"/>
    </row>
    <row r="43" ht="20" customHeight="1" spans="1:20">
      <c r="A43" s="70"/>
      <c r="B43" s="73"/>
      <c r="C43" s="56"/>
      <c r="D43" s="56"/>
      <c r="E43" s="57"/>
      <c r="F43" s="54"/>
      <c r="G43" s="54"/>
      <c r="H43" s="55"/>
      <c r="I43" s="84"/>
      <c r="J43" s="88"/>
      <c r="K43" s="95"/>
      <c r="L43" s="87"/>
      <c r="M43" s="87"/>
      <c r="N43" s="87">
        <v>0</v>
      </c>
      <c r="O43" s="57"/>
      <c r="P43" s="87">
        <f t="shared" si="8"/>
        <v>0</v>
      </c>
      <c r="Q43" s="87"/>
      <c r="R43" s="103"/>
      <c r="S43" s="107"/>
      <c r="T43" s="104"/>
    </row>
    <row r="44" ht="20" customHeight="1" spans="1:20">
      <c r="A44" s="74" t="s">
        <v>196</v>
      </c>
      <c r="B44" s="75">
        <f>SUM(B32:B42)</f>
        <v>3652472</v>
      </c>
      <c r="C44" s="75">
        <f>SUM(C32:C40)</f>
        <v>3347014</v>
      </c>
      <c r="D44" s="75">
        <f>SUM(D32:D40)</f>
        <v>3523298</v>
      </c>
      <c r="E44" s="76">
        <f>SUM(E32:E40)</f>
        <v>312479</v>
      </c>
      <c r="F44" s="75">
        <f>SUM(F32:F40)</f>
        <v>3921788</v>
      </c>
      <c r="G44" s="75"/>
      <c r="H44" s="77">
        <f>(F44/D44-1)*100</f>
        <v>11.3101418046387</v>
      </c>
      <c r="I44" s="97">
        <f>F44-D44</f>
        <v>398490</v>
      </c>
      <c r="J44" s="98"/>
      <c r="K44" s="99" t="s">
        <v>197</v>
      </c>
      <c r="L44" s="75">
        <f>SUM(L32:L42)</f>
        <v>3652472</v>
      </c>
      <c r="M44" s="75">
        <f>SUM(M32:M41)</f>
        <v>3347014</v>
      </c>
      <c r="N44" s="75">
        <f>SUM(N32:N41)</f>
        <v>3523298</v>
      </c>
      <c r="O44" s="76">
        <f>SUM(O32:O41)</f>
        <v>398490</v>
      </c>
      <c r="P44" s="75">
        <f>O44+N44</f>
        <v>3921788</v>
      </c>
      <c r="Q44" s="75"/>
      <c r="R44" s="109">
        <f>(P44/N44-1)*100</f>
        <v>11.3101418046387</v>
      </c>
      <c r="S44" s="110">
        <f>P44-N44</f>
        <v>398490</v>
      </c>
      <c r="T44" s="111"/>
    </row>
    <row r="45" spans="19:19">
      <c r="S45" s="112"/>
    </row>
    <row r="46" spans="13:17">
      <c r="M46" s="78"/>
      <c r="N46" s="78"/>
      <c r="O46" s="79"/>
      <c r="P46" s="78"/>
      <c r="Q46" s="78"/>
    </row>
    <row r="47" spans="3:7">
      <c r="C47" s="78"/>
      <c r="D47" s="78"/>
      <c r="E47" s="79"/>
      <c r="F47" s="78"/>
      <c r="G47" s="78"/>
    </row>
  </sheetData>
  <mergeCells count="4">
    <mergeCell ref="A2:T2"/>
    <mergeCell ref="S3:T3"/>
    <mergeCell ref="J5:J44"/>
    <mergeCell ref="T5:T44"/>
  </mergeCells>
  <printOptions horizontalCentered="1"/>
  <pageMargins left="0.432638888888889" right="0.511805555555556" top="0.751388888888889" bottom="0.751388888888889" header="0.5" footer="0.5"/>
  <pageSetup paperSize="9" scale="55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0"/>
  <sheetViews>
    <sheetView tabSelected="1" zoomScale="80" zoomScaleNormal="80" zoomScaleSheetLayoutView="60" workbookViewId="0">
      <selection activeCell="J8" sqref="J8"/>
    </sheetView>
  </sheetViews>
  <sheetFormatPr defaultColWidth="9" defaultRowHeight="13.5"/>
  <cols>
    <col min="1" max="1" width="39.375" style="2" customWidth="1"/>
    <col min="2" max="2" width="14.525" style="4" customWidth="1"/>
    <col min="3" max="3" width="11.225" style="2" customWidth="1"/>
    <col min="4" max="4" width="71.5416666666667" style="2" customWidth="1"/>
    <col min="5" max="5" width="12.9666666666667" style="2" customWidth="1"/>
    <col min="6" max="6" width="16.4" style="2" customWidth="1"/>
    <col min="7" max="7" width="12.625" style="2"/>
    <col min="8" max="8" width="9" style="2" customWidth="1"/>
    <col min="9" max="16384" width="9" style="2"/>
  </cols>
  <sheetData>
    <row r="1" ht="14.25" spans="1:4">
      <c r="A1" s="5" t="s">
        <v>198</v>
      </c>
      <c r="B1" s="6"/>
      <c r="C1" s="7"/>
      <c r="D1" s="7"/>
    </row>
    <row r="2" ht="36.95" customHeight="1" spans="1:6">
      <c r="A2" s="8" t="s">
        <v>199</v>
      </c>
      <c r="B2" s="8"/>
      <c r="C2" s="8"/>
      <c r="D2" s="8"/>
      <c r="E2" s="8"/>
      <c r="F2" s="8"/>
    </row>
    <row r="3" ht="16" customHeight="1" spans="1:6">
      <c r="A3" s="7"/>
      <c r="B3" s="6"/>
      <c r="C3" s="7"/>
      <c r="D3" s="7"/>
      <c r="E3" s="9"/>
      <c r="F3" s="9" t="s">
        <v>13</v>
      </c>
    </row>
    <row r="4" s="1" customFormat="1" ht="57" customHeight="1" spans="1:6">
      <c r="A4" s="10" t="s">
        <v>200</v>
      </c>
      <c r="B4" s="11" t="s">
        <v>201</v>
      </c>
      <c r="C4" s="11" t="s">
        <v>202</v>
      </c>
      <c r="D4" s="12" t="s">
        <v>203</v>
      </c>
      <c r="E4" s="13" t="s">
        <v>204</v>
      </c>
      <c r="F4" s="14" t="s">
        <v>21</v>
      </c>
    </row>
    <row r="5" ht="24.95" customHeight="1" spans="1:6">
      <c r="A5" s="15"/>
      <c r="B5" s="16"/>
      <c r="C5" s="17"/>
      <c r="D5" s="18" t="s">
        <v>205</v>
      </c>
      <c r="E5" s="19">
        <f>E6+E8</f>
        <v>398558</v>
      </c>
      <c r="F5" s="20"/>
    </row>
    <row r="6" ht="24.95" customHeight="1" spans="1:6">
      <c r="A6" s="15"/>
      <c r="B6" s="16"/>
      <c r="C6" s="21"/>
      <c r="D6" s="18" t="s">
        <v>206</v>
      </c>
      <c r="E6" s="19">
        <f>SUM(E7:E7)</f>
        <v>368850</v>
      </c>
      <c r="F6" s="20"/>
    </row>
    <row r="7" s="2" customFormat="1" ht="64" customHeight="1" spans="1:6">
      <c r="A7" s="22" t="s">
        <v>207</v>
      </c>
      <c r="B7" s="23" t="s">
        <v>208</v>
      </c>
      <c r="C7" s="23">
        <v>2300601</v>
      </c>
      <c r="D7" s="24" t="s">
        <v>209</v>
      </c>
      <c r="E7" s="25">
        <v>368850</v>
      </c>
      <c r="F7" s="26"/>
    </row>
    <row r="8" s="3" customFormat="1" ht="24.95" customHeight="1" spans="1:7">
      <c r="A8" s="27"/>
      <c r="B8" s="28"/>
      <c r="C8" s="29"/>
      <c r="D8" s="30" t="s">
        <v>210</v>
      </c>
      <c r="E8" s="19">
        <f>SUM(E9:E9)</f>
        <v>29708</v>
      </c>
      <c r="F8" s="31"/>
      <c r="G8" s="2"/>
    </row>
    <row r="9" s="3" customFormat="1" ht="94" customHeight="1" spans="1:255">
      <c r="A9" s="32" t="s">
        <v>211</v>
      </c>
      <c r="B9" s="33" t="s">
        <v>208</v>
      </c>
      <c r="C9" s="33">
        <v>2300201</v>
      </c>
      <c r="D9" s="34" t="s">
        <v>212</v>
      </c>
      <c r="E9" s="35">
        <v>29708</v>
      </c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="2" customFormat="1" ht="30" customHeight="1"/>
  </sheetData>
  <mergeCells count="1">
    <mergeCell ref="A2:F2"/>
  </mergeCells>
  <printOptions horizontalCentered="1"/>
  <pageMargins left="0.432638888888889" right="0.432638888888889" top="0.751388888888889" bottom="0.751388888888889" header="0.156944444444444" footer="0.0388888888888889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1.2025年全市公共预算</vt:lpstr>
      <vt:lpstr>2.2025年全市基金</vt:lpstr>
      <vt:lpstr>3.2025年市本级公共预算</vt:lpstr>
      <vt:lpstr>4.新增项目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dcterms:created xsi:type="dcterms:W3CDTF">2022-05-21T23:14:00Z</dcterms:created>
  <dcterms:modified xsi:type="dcterms:W3CDTF">2025-10-30T09:07:14Z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469EE8AEEACA447F98460F8B94581987_12</vt:lpwstr>
  </property>
  <property fmtid="{D5CDD505-2E9C-101B-9397-08002B2CF9AE}" pid="4" name="KSOReadingLayout">
    <vt:bool>false</vt:bool>
  </property>
</Properties>
</file>